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Human_Resources\HR_only\Benefits\Beer &amp; Wine Discount process\"/>
    </mc:Choice>
  </mc:AlternateContent>
  <xr:revisionPtr revIDLastSave="0" documentId="8_{335854D5-F0DF-4F48-9B24-0D1FB8BB2351}" xr6:coauthVersionLast="47" xr6:coauthVersionMax="47" xr10:uidLastSave="{00000000-0000-0000-0000-000000000000}"/>
  <bookViews>
    <workbookView xWindow="-120" yWindow="-120" windowWidth="29040" windowHeight="15990" xr2:uid="{C08BEA9A-AAFA-49D1-BA34-3F87E281F618}"/>
  </bookViews>
  <sheets>
    <sheet name="Order Sheet" sheetId="1" r:id="rId1"/>
    <sheet name="Packaged Beer &amp; Cider" sheetId="2" r:id="rId2"/>
    <sheet name="Wines" sheetId="3" r:id="rId3"/>
    <sheet name="Spirits" sheetId="4" r:id="rId4"/>
    <sheet name="Sheet1" sheetId="5" state="hidden" r:id="rId5"/>
    <sheet name="Portfolio" sheetId="6" state="hidden" r:id="rId6"/>
    <sheet name="Location List" sheetId="7" state="hidden" r:id="rId7"/>
  </sheets>
  <definedNames>
    <definedName name="_xlnm._FilterDatabase" localSheetId="5" hidden="1">Portfolio!$S$1:$S$512</definedName>
    <definedName name="_xlnm._FilterDatabase" localSheetId="3" hidden="1">Spirits!$I$3:$I$148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3" l="1"/>
  <c r="D11" i="3"/>
  <c r="E11" i="3"/>
  <c r="C10" i="3"/>
  <c r="D10" i="3"/>
  <c r="E10" i="3"/>
  <c r="C19" i="3"/>
  <c r="D19" i="3"/>
  <c r="E19" i="3"/>
  <c r="C20" i="3"/>
  <c r="D20" i="3"/>
  <c r="E20" i="3"/>
  <c r="C98" i="3"/>
  <c r="D98" i="3"/>
  <c r="E98" i="3"/>
  <c r="C49" i="3"/>
  <c r="D49" i="3"/>
  <c r="E49" i="3"/>
  <c r="C72" i="3"/>
  <c r="D72" i="3"/>
  <c r="E72" i="3"/>
  <c r="C89" i="3"/>
  <c r="D89" i="3"/>
  <c r="E89" i="3"/>
  <c r="C90" i="3"/>
  <c r="D90" i="3"/>
  <c r="E90" i="3"/>
  <c r="C100" i="3"/>
  <c r="D100" i="3"/>
  <c r="E100" i="3"/>
  <c r="C99" i="3"/>
  <c r="D99" i="3"/>
  <c r="E99" i="3"/>
  <c r="C103" i="3"/>
  <c r="D103" i="3"/>
  <c r="E103" i="3"/>
  <c r="C97" i="3"/>
  <c r="D97" i="3"/>
  <c r="E97" i="3"/>
  <c r="C102" i="3"/>
  <c r="D102" i="3"/>
  <c r="E102" i="3"/>
  <c r="C101" i="3"/>
  <c r="D101" i="3"/>
  <c r="E101" i="3"/>
  <c r="C115" i="3"/>
  <c r="D115" i="3"/>
  <c r="E115" i="3"/>
  <c r="C164" i="3"/>
  <c r="D164" i="3"/>
  <c r="E164" i="3"/>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D159" i="4"/>
  <c r="E159" i="4"/>
  <c r="F159" i="4"/>
  <c r="D158" i="4"/>
  <c r="E158" i="4"/>
  <c r="F158" i="4"/>
  <c r="D157" i="4"/>
  <c r="E157" i="4"/>
  <c r="F157" i="4"/>
  <c r="D156" i="4"/>
  <c r="E156" i="4"/>
  <c r="F156" i="4"/>
  <c r="D155" i="4"/>
  <c r="E155" i="4"/>
  <c r="F155" i="4"/>
  <c r="D154" i="4"/>
  <c r="E154" i="4"/>
  <c r="F154" i="4"/>
  <c r="D153" i="4"/>
  <c r="E153" i="4"/>
  <c r="F153" i="4"/>
  <c r="D152" i="4"/>
  <c r="E152" i="4"/>
  <c r="F152" i="4"/>
  <c r="D151" i="4"/>
  <c r="E151" i="4"/>
  <c r="F151" i="4"/>
  <c r="D150" i="4"/>
  <c r="E150" i="4"/>
  <c r="F150" i="4"/>
  <c r="D149" i="4"/>
  <c r="E149" i="4"/>
  <c r="F149" i="4"/>
  <c r="U793" i="6"/>
  <c r="P793" i="6"/>
  <c r="Q793" i="6"/>
  <c r="R793" i="6"/>
  <c r="S793" i="6"/>
  <c r="U792" i="6"/>
  <c r="P792" i="6"/>
  <c r="Q792" i="6"/>
  <c r="R792" i="6"/>
  <c r="S792" i="6"/>
  <c r="U791" i="6"/>
  <c r="P791" i="6"/>
  <c r="Q791" i="6"/>
  <c r="R791" i="6"/>
  <c r="S791" i="6"/>
  <c r="U790" i="6"/>
  <c r="P790" i="6"/>
  <c r="Q790" i="6"/>
  <c r="R790" i="6"/>
  <c r="S790" i="6"/>
  <c r="U789" i="6"/>
  <c r="P789" i="6"/>
  <c r="Q789" i="6"/>
  <c r="R789" i="6"/>
  <c r="S789" i="6"/>
  <c r="U788" i="6"/>
  <c r="P788" i="6"/>
  <c r="Q788" i="6"/>
  <c r="R788" i="6"/>
  <c r="S788" i="6"/>
  <c r="U787" i="6"/>
  <c r="P787" i="6"/>
  <c r="Q787" i="6"/>
  <c r="R787" i="6"/>
  <c r="S787" i="6"/>
  <c r="U786" i="6"/>
  <c r="P786" i="6"/>
  <c r="Q786" i="6"/>
  <c r="R786" i="6"/>
  <c r="S786" i="6"/>
  <c r="U785" i="6"/>
  <c r="P785" i="6"/>
  <c r="Q785" i="6"/>
  <c r="R785" i="6"/>
  <c r="S785" i="6"/>
  <c r="U784" i="6"/>
  <c r="P784" i="6"/>
  <c r="Q784" i="6"/>
  <c r="R784" i="6"/>
  <c r="S784" i="6"/>
  <c r="U783" i="6"/>
  <c r="P783" i="6"/>
  <c r="Q783" i="6"/>
  <c r="R783" i="6"/>
  <c r="S783" i="6"/>
  <c r="U782" i="6"/>
  <c r="P782" i="6"/>
  <c r="Q782" i="6"/>
  <c r="R782" i="6"/>
  <c r="S782" i="6"/>
  <c r="U781" i="6"/>
  <c r="P781" i="6"/>
  <c r="Q781" i="6"/>
  <c r="R781" i="6"/>
  <c r="S781" i="6"/>
  <c r="U780" i="6"/>
  <c r="P780" i="6"/>
  <c r="Q780" i="6"/>
  <c r="R780" i="6"/>
  <c r="S780" i="6"/>
  <c r="U779" i="6"/>
  <c r="P779" i="6"/>
  <c r="Q779" i="6"/>
  <c r="R779" i="6"/>
  <c r="S779" i="6"/>
  <c r="U778" i="6"/>
  <c r="P778" i="6"/>
  <c r="Q778" i="6"/>
  <c r="R778" i="6"/>
  <c r="S778" i="6"/>
  <c r="U777" i="6"/>
  <c r="P777" i="6"/>
  <c r="Q777" i="6"/>
  <c r="R777" i="6"/>
  <c r="S777" i="6"/>
  <c r="U776" i="6"/>
  <c r="P776" i="6"/>
  <c r="Q776" i="6"/>
  <c r="R776" i="6"/>
  <c r="S776" i="6"/>
  <c r="U775" i="6"/>
  <c r="P775" i="6"/>
  <c r="Q775" i="6"/>
  <c r="R775" i="6"/>
  <c r="S775" i="6"/>
  <c r="U774" i="6"/>
  <c r="P774" i="6"/>
  <c r="Q774" i="6"/>
  <c r="R774" i="6"/>
  <c r="S774" i="6"/>
  <c r="U773" i="6"/>
  <c r="P773" i="6"/>
  <c r="Q773" i="6"/>
  <c r="R773" i="6"/>
  <c r="S773" i="6"/>
  <c r="U772" i="6"/>
  <c r="P772" i="6"/>
  <c r="Q772" i="6"/>
  <c r="R772" i="6"/>
  <c r="S772" i="6"/>
  <c r="U771" i="6"/>
  <c r="P771" i="6"/>
  <c r="Q771" i="6"/>
  <c r="R771" i="6"/>
  <c r="S771" i="6"/>
  <c r="U770" i="6"/>
  <c r="P770" i="6"/>
  <c r="Q770" i="6"/>
  <c r="R770" i="6"/>
  <c r="S770" i="6"/>
  <c r="U769" i="6"/>
  <c r="P769" i="6"/>
  <c r="Q769" i="6"/>
  <c r="R769" i="6"/>
  <c r="S769" i="6"/>
  <c r="U768" i="6"/>
  <c r="P768" i="6"/>
  <c r="Q768" i="6"/>
  <c r="R768" i="6"/>
  <c r="S768" i="6"/>
  <c r="U767" i="6"/>
  <c r="P767" i="6"/>
  <c r="Q767" i="6"/>
  <c r="R767" i="6"/>
  <c r="S767" i="6"/>
  <c r="U766" i="6"/>
  <c r="P766" i="6"/>
  <c r="Q766" i="6"/>
  <c r="R766" i="6"/>
  <c r="S766" i="6"/>
  <c r="U765" i="6"/>
  <c r="P765" i="6"/>
  <c r="Q765" i="6"/>
  <c r="R765" i="6"/>
  <c r="S765" i="6"/>
  <c r="U764" i="6"/>
  <c r="P764" i="6"/>
  <c r="Q764" i="6"/>
  <c r="R764" i="6"/>
  <c r="S764" i="6"/>
  <c r="U763" i="6"/>
  <c r="P763" i="6"/>
  <c r="Q763" i="6"/>
  <c r="R763" i="6"/>
  <c r="S763" i="6"/>
  <c r="U762" i="6"/>
  <c r="P762" i="6"/>
  <c r="Q762" i="6"/>
  <c r="R762" i="6"/>
  <c r="S762" i="6"/>
  <c r="U761" i="6"/>
  <c r="P761" i="6"/>
  <c r="Q761" i="6"/>
  <c r="R761" i="6"/>
  <c r="S761" i="6"/>
  <c r="U760" i="6"/>
  <c r="P760" i="6"/>
  <c r="Q760" i="6"/>
  <c r="R760" i="6"/>
  <c r="S760" i="6"/>
  <c r="U759" i="6"/>
  <c r="P759" i="6"/>
  <c r="Q759" i="6"/>
  <c r="R759" i="6"/>
  <c r="S759" i="6"/>
  <c r="U758" i="6"/>
  <c r="P758" i="6"/>
  <c r="Q758" i="6"/>
  <c r="R758" i="6"/>
  <c r="S758" i="6"/>
  <c r="U757" i="6"/>
  <c r="P757" i="6"/>
  <c r="Q757" i="6"/>
  <c r="R757" i="6"/>
  <c r="S757" i="6"/>
  <c r="U756" i="6"/>
  <c r="P756" i="6"/>
  <c r="Q756" i="6"/>
  <c r="R756" i="6"/>
  <c r="S756" i="6"/>
  <c r="U755" i="6"/>
  <c r="P755" i="6"/>
  <c r="Q755" i="6"/>
  <c r="R755" i="6"/>
  <c r="S755" i="6"/>
  <c r="U754" i="6"/>
  <c r="P754" i="6"/>
  <c r="Q754" i="6"/>
  <c r="R754" i="6"/>
  <c r="S754" i="6"/>
  <c r="U753" i="6"/>
  <c r="P753" i="6"/>
  <c r="Q753" i="6"/>
  <c r="R753" i="6"/>
  <c r="S753" i="6"/>
  <c r="U752" i="6"/>
  <c r="P752" i="6"/>
  <c r="Q752" i="6"/>
  <c r="R752" i="6"/>
  <c r="S752" i="6"/>
  <c r="U751" i="6"/>
  <c r="P751" i="6"/>
  <c r="Q751" i="6"/>
  <c r="R751" i="6"/>
  <c r="S751" i="6"/>
  <c r="U750" i="6"/>
  <c r="P750" i="6"/>
  <c r="Q750" i="6"/>
  <c r="R750" i="6"/>
  <c r="S750" i="6"/>
  <c r="U749" i="6"/>
  <c r="P749" i="6"/>
  <c r="Q749" i="6"/>
  <c r="R749" i="6"/>
  <c r="S749" i="6"/>
  <c r="U748" i="6"/>
  <c r="P748" i="6"/>
  <c r="Q748" i="6"/>
  <c r="R748" i="6"/>
  <c r="S748" i="6"/>
  <c r="U747" i="6"/>
  <c r="P747" i="6"/>
  <c r="Q747" i="6"/>
  <c r="R747" i="6"/>
  <c r="S747" i="6"/>
  <c r="U746" i="6"/>
  <c r="P746" i="6"/>
  <c r="Q746" i="6"/>
  <c r="R746" i="6"/>
  <c r="S746" i="6"/>
  <c r="U745" i="6"/>
  <c r="P745" i="6"/>
  <c r="Q745" i="6"/>
  <c r="R745" i="6"/>
  <c r="S745" i="6"/>
  <c r="U744" i="6"/>
  <c r="P744" i="6"/>
  <c r="Q744" i="6"/>
  <c r="R744" i="6"/>
  <c r="S744" i="6"/>
  <c r="U743" i="6"/>
  <c r="P743" i="6"/>
  <c r="Q743" i="6"/>
  <c r="R743" i="6"/>
  <c r="S743" i="6"/>
  <c r="U742" i="6"/>
  <c r="P742" i="6"/>
  <c r="Q742" i="6"/>
  <c r="R742" i="6"/>
  <c r="S742" i="6"/>
  <c r="U741" i="6"/>
  <c r="P741" i="6"/>
  <c r="Q741" i="6"/>
  <c r="R741" i="6"/>
  <c r="S741" i="6"/>
  <c r="U740" i="6"/>
  <c r="P740" i="6"/>
  <c r="Q740" i="6"/>
  <c r="R740" i="6"/>
  <c r="S740" i="6"/>
  <c r="U739" i="6"/>
  <c r="P739" i="6"/>
  <c r="Q739" i="6"/>
  <c r="R739" i="6"/>
  <c r="S739" i="6"/>
  <c r="U738" i="6"/>
  <c r="P738" i="6"/>
  <c r="Q738" i="6"/>
  <c r="R738" i="6"/>
  <c r="S738" i="6"/>
  <c r="U737" i="6"/>
  <c r="P737" i="6"/>
  <c r="Q737" i="6"/>
  <c r="R737" i="6"/>
  <c r="S737" i="6"/>
  <c r="U736" i="6"/>
  <c r="P736" i="6"/>
  <c r="Q736" i="6"/>
  <c r="R736" i="6"/>
  <c r="S736" i="6"/>
  <c r="U735" i="6"/>
  <c r="P735" i="6"/>
  <c r="Q735" i="6"/>
  <c r="R735" i="6"/>
  <c r="S735" i="6"/>
  <c r="U734" i="6"/>
  <c r="P734" i="6"/>
  <c r="Q734" i="6"/>
  <c r="R734" i="6"/>
  <c r="S734" i="6"/>
  <c r="U733" i="6"/>
  <c r="P733" i="6"/>
  <c r="Q733" i="6"/>
  <c r="R733" i="6"/>
  <c r="S733" i="6"/>
  <c r="U732" i="6"/>
  <c r="P732" i="6"/>
  <c r="Q732" i="6"/>
  <c r="R732" i="6"/>
  <c r="S732" i="6"/>
  <c r="U731" i="6"/>
  <c r="P731" i="6"/>
  <c r="Q731" i="6"/>
  <c r="R731" i="6"/>
  <c r="S731" i="6"/>
  <c r="U730" i="6"/>
  <c r="P730" i="6"/>
  <c r="Q730" i="6"/>
  <c r="R730" i="6"/>
  <c r="S730" i="6"/>
  <c r="U729" i="6"/>
  <c r="P729" i="6"/>
  <c r="Q729" i="6"/>
  <c r="R729" i="6"/>
  <c r="S729" i="6"/>
  <c r="U728" i="6"/>
  <c r="P728" i="6"/>
  <c r="Q728" i="6"/>
  <c r="R728" i="6"/>
  <c r="S728" i="6"/>
  <c r="U727" i="6"/>
  <c r="P727" i="6"/>
  <c r="Q727" i="6"/>
  <c r="R727" i="6"/>
  <c r="S727" i="6"/>
  <c r="U726" i="6"/>
  <c r="P726" i="6"/>
  <c r="Q726" i="6"/>
  <c r="R726" i="6"/>
  <c r="S726" i="6"/>
  <c r="U725" i="6"/>
  <c r="P725" i="6"/>
  <c r="Q725" i="6"/>
  <c r="R725" i="6"/>
  <c r="S725" i="6"/>
  <c r="U724" i="6"/>
  <c r="P724" i="6"/>
  <c r="Q724" i="6"/>
  <c r="R724" i="6"/>
  <c r="S724" i="6"/>
  <c r="U723" i="6"/>
  <c r="P723" i="6"/>
  <c r="Q723" i="6"/>
  <c r="R723" i="6"/>
  <c r="S723" i="6"/>
  <c r="U722" i="6"/>
  <c r="P722" i="6"/>
  <c r="Q722" i="6"/>
  <c r="R722" i="6"/>
  <c r="S722" i="6"/>
  <c r="U721" i="6"/>
  <c r="P721" i="6"/>
  <c r="Q721" i="6"/>
  <c r="R721" i="6"/>
  <c r="S721" i="6"/>
  <c r="U720" i="6"/>
  <c r="P720" i="6"/>
  <c r="Q720" i="6"/>
  <c r="R720" i="6"/>
  <c r="S720" i="6"/>
  <c r="U719" i="6"/>
  <c r="P719" i="6"/>
  <c r="Q719" i="6"/>
  <c r="R719" i="6"/>
  <c r="S719" i="6"/>
  <c r="U718" i="6"/>
  <c r="P718" i="6"/>
  <c r="Q718" i="6"/>
  <c r="R718" i="6"/>
  <c r="S718" i="6"/>
  <c r="U717" i="6"/>
  <c r="P717" i="6"/>
  <c r="Q717" i="6"/>
  <c r="R717" i="6"/>
  <c r="S717" i="6"/>
  <c r="U716" i="6"/>
  <c r="P716" i="6"/>
  <c r="Q716" i="6"/>
  <c r="R716" i="6"/>
  <c r="S716" i="6"/>
  <c r="U715" i="6"/>
  <c r="P715" i="6"/>
  <c r="Q715" i="6"/>
  <c r="R715" i="6"/>
  <c r="S715" i="6"/>
  <c r="U714" i="6"/>
  <c r="P714" i="6"/>
  <c r="Q714" i="6"/>
  <c r="R714" i="6"/>
  <c r="S714" i="6"/>
  <c r="U713" i="6"/>
  <c r="P713" i="6"/>
  <c r="Q713" i="6"/>
  <c r="R713" i="6"/>
  <c r="S713" i="6"/>
  <c r="U712" i="6"/>
  <c r="P712" i="6"/>
  <c r="Q712" i="6"/>
  <c r="R712" i="6"/>
  <c r="S712" i="6"/>
  <c r="U711" i="6"/>
  <c r="P711" i="6"/>
  <c r="Q711" i="6"/>
  <c r="R711" i="6"/>
  <c r="S711" i="6"/>
  <c r="U710" i="6"/>
  <c r="P710" i="6"/>
  <c r="Q710" i="6"/>
  <c r="R710" i="6"/>
  <c r="S710" i="6"/>
  <c r="U709" i="6"/>
  <c r="P709" i="6"/>
  <c r="Q709" i="6"/>
  <c r="R709" i="6"/>
  <c r="S709" i="6"/>
  <c r="U708" i="6"/>
  <c r="P708" i="6"/>
  <c r="Q708" i="6"/>
  <c r="R708" i="6"/>
  <c r="S708" i="6"/>
  <c r="U707" i="6"/>
  <c r="P707" i="6"/>
  <c r="Q707" i="6"/>
  <c r="R707" i="6"/>
  <c r="S707" i="6"/>
  <c r="U706" i="6"/>
  <c r="P706" i="6"/>
  <c r="Q706" i="6"/>
  <c r="R706" i="6"/>
  <c r="S706" i="6"/>
  <c r="U705" i="6"/>
  <c r="P705" i="6"/>
  <c r="Q705" i="6"/>
  <c r="R705" i="6"/>
  <c r="S705" i="6"/>
  <c r="U704" i="6"/>
  <c r="P704" i="6"/>
  <c r="Q704" i="6"/>
  <c r="R704" i="6"/>
  <c r="S704" i="6"/>
  <c r="U703" i="6"/>
  <c r="P703" i="6"/>
  <c r="Q703" i="6"/>
  <c r="R703" i="6"/>
  <c r="S703" i="6"/>
  <c r="U702" i="6"/>
  <c r="P702" i="6"/>
  <c r="Q702" i="6"/>
  <c r="R702" i="6"/>
  <c r="S702" i="6"/>
  <c r="U701" i="6"/>
  <c r="P701" i="6"/>
  <c r="Q701" i="6"/>
  <c r="R701" i="6"/>
  <c r="S701" i="6"/>
  <c r="U700" i="6"/>
  <c r="P700" i="6"/>
  <c r="Q700" i="6"/>
  <c r="R700" i="6"/>
  <c r="S700" i="6"/>
  <c r="U699" i="6"/>
  <c r="P699" i="6"/>
  <c r="Q699" i="6"/>
  <c r="R699" i="6"/>
  <c r="S699" i="6"/>
  <c r="U698" i="6"/>
  <c r="P698" i="6"/>
  <c r="Q698" i="6"/>
  <c r="R698" i="6"/>
  <c r="S698" i="6"/>
  <c r="U697" i="6"/>
  <c r="P697" i="6"/>
  <c r="Q697" i="6"/>
  <c r="R697" i="6"/>
  <c r="S697" i="6"/>
  <c r="U696" i="6"/>
  <c r="P696" i="6"/>
  <c r="Q696" i="6"/>
  <c r="R696" i="6"/>
  <c r="S696" i="6"/>
  <c r="U695" i="6"/>
  <c r="P695" i="6"/>
  <c r="Q695" i="6"/>
  <c r="R695" i="6"/>
  <c r="S695" i="6"/>
  <c r="U694" i="6"/>
  <c r="P694" i="6"/>
  <c r="Q694" i="6"/>
  <c r="R694" i="6"/>
  <c r="S694" i="6"/>
  <c r="U693" i="6"/>
  <c r="P693" i="6"/>
  <c r="Q693" i="6"/>
  <c r="R693" i="6"/>
  <c r="S693" i="6"/>
  <c r="U692" i="6"/>
  <c r="P692" i="6"/>
  <c r="Q692" i="6"/>
  <c r="R692" i="6"/>
  <c r="S692" i="6"/>
  <c r="U691" i="6"/>
  <c r="P691" i="6"/>
  <c r="Q691" i="6"/>
  <c r="R691" i="6"/>
  <c r="S691" i="6"/>
  <c r="U690" i="6"/>
  <c r="P690" i="6"/>
  <c r="Q690" i="6"/>
  <c r="R690" i="6"/>
  <c r="S690" i="6"/>
  <c r="U689" i="6"/>
  <c r="P689" i="6"/>
  <c r="Q689" i="6"/>
  <c r="R689" i="6"/>
  <c r="S689" i="6"/>
  <c r="U688" i="6"/>
  <c r="P688" i="6"/>
  <c r="Q688" i="6"/>
  <c r="R688" i="6"/>
  <c r="S688" i="6"/>
  <c r="U687" i="6"/>
  <c r="P687" i="6"/>
  <c r="Q687" i="6"/>
  <c r="R687" i="6"/>
  <c r="S687" i="6"/>
  <c r="U686" i="6"/>
  <c r="P686" i="6"/>
  <c r="Q686" i="6"/>
  <c r="R686" i="6"/>
  <c r="S686" i="6"/>
  <c r="U685" i="6"/>
  <c r="P685" i="6"/>
  <c r="Q685" i="6"/>
  <c r="R685" i="6"/>
  <c r="S685" i="6"/>
  <c r="U684" i="6"/>
  <c r="P684" i="6"/>
  <c r="Q684" i="6"/>
  <c r="R684" i="6"/>
  <c r="S684" i="6"/>
  <c r="U683" i="6"/>
  <c r="P683" i="6"/>
  <c r="Q683" i="6"/>
  <c r="R683" i="6"/>
  <c r="S683" i="6"/>
  <c r="U682" i="6"/>
  <c r="P682" i="6"/>
  <c r="Q682" i="6"/>
  <c r="R682" i="6"/>
  <c r="S682" i="6"/>
  <c r="U681" i="6"/>
  <c r="P681" i="6"/>
  <c r="Q681" i="6"/>
  <c r="R681" i="6"/>
  <c r="S681" i="6"/>
  <c r="U680" i="6"/>
  <c r="P680" i="6"/>
  <c r="Q680" i="6"/>
  <c r="R680" i="6"/>
  <c r="S680" i="6"/>
  <c r="U679" i="6"/>
  <c r="P679" i="6"/>
  <c r="Q679" i="6"/>
  <c r="R679" i="6"/>
  <c r="S679" i="6"/>
  <c r="U678" i="6"/>
  <c r="P678" i="6"/>
  <c r="Q678" i="6"/>
  <c r="R678" i="6"/>
  <c r="S678" i="6"/>
  <c r="U677" i="6"/>
  <c r="P677" i="6"/>
  <c r="Q677" i="6"/>
  <c r="R677" i="6"/>
  <c r="S677" i="6"/>
  <c r="U676" i="6"/>
  <c r="P676" i="6"/>
  <c r="Q676" i="6"/>
  <c r="R676" i="6"/>
  <c r="S676" i="6"/>
  <c r="U675" i="6"/>
  <c r="P675" i="6"/>
  <c r="Q675" i="6"/>
  <c r="R675" i="6"/>
  <c r="S675" i="6"/>
  <c r="U674" i="6"/>
  <c r="P674" i="6"/>
  <c r="Q674" i="6"/>
  <c r="R674" i="6"/>
  <c r="S674" i="6"/>
  <c r="U673" i="6"/>
  <c r="P673" i="6"/>
  <c r="Q673" i="6"/>
  <c r="R673" i="6"/>
  <c r="S673" i="6"/>
  <c r="U672" i="6"/>
  <c r="P672" i="6"/>
  <c r="Q672" i="6"/>
  <c r="R672" i="6"/>
  <c r="S672" i="6"/>
  <c r="U671" i="6"/>
  <c r="P671" i="6"/>
  <c r="Q671" i="6"/>
  <c r="R671" i="6"/>
  <c r="S671" i="6"/>
  <c r="U670" i="6"/>
  <c r="P670" i="6"/>
  <c r="Q670" i="6"/>
  <c r="R670" i="6"/>
  <c r="S670" i="6"/>
  <c r="U669" i="6"/>
  <c r="P669" i="6"/>
  <c r="Q669" i="6"/>
  <c r="R669" i="6"/>
  <c r="S669" i="6"/>
  <c r="U668" i="6"/>
  <c r="P668" i="6"/>
  <c r="Q668" i="6"/>
  <c r="R668" i="6"/>
  <c r="S668" i="6"/>
  <c r="U667" i="6"/>
  <c r="P667" i="6"/>
  <c r="Q667" i="6"/>
  <c r="R667" i="6"/>
  <c r="S667" i="6"/>
  <c r="U666" i="6"/>
  <c r="P666" i="6"/>
  <c r="Q666" i="6"/>
  <c r="R666" i="6"/>
  <c r="S666" i="6"/>
  <c r="U665" i="6"/>
  <c r="P665" i="6"/>
  <c r="Q665" i="6"/>
  <c r="R665" i="6"/>
  <c r="S665" i="6"/>
  <c r="U664" i="6"/>
  <c r="P664" i="6"/>
  <c r="Q664" i="6"/>
  <c r="R664" i="6"/>
  <c r="S664" i="6"/>
  <c r="U663" i="6"/>
  <c r="P663" i="6"/>
  <c r="Q663" i="6"/>
  <c r="R663" i="6"/>
  <c r="S663" i="6"/>
  <c r="U662" i="6"/>
  <c r="P662" i="6"/>
  <c r="Q662" i="6"/>
  <c r="R662" i="6"/>
  <c r="S662" i="6"/>
  <c r="U661" i="6"/>
  <c r="P661" i="6"/>
  <c r="Q661" i="6"/>
  <c r="R661" i="6"/>
  <c r="S661" i="6"/>
  <c r="U660" i="6"/>
  <c r="P660" i="6"/>
  <c r="Q660" i="6"/>
  <c r="R660" i="6"/>
  <c r="S660" i="6"/>
  <c r="U659" i="6"/>
  <c r="P659" i="6"/>
  <c r="Q659" i="6"/>
  <c r="R659" i="6"/>
  <c r="S659" i="6"/>
  <c r="U658" i="6"/>
  <c r="P658" i="6"/>
  <c r="Q658" i="6"/>
  <c r="R658" i="6"/>
  <c r="S658" i="6"/>
  <c r="U657" i="6"/>
  <c r="P657" i="6"/>
  <c r="Q657" i="6"/>
  <c r="R657" i="6"/>
  <c r="S657" i="6"/>
  <c r="U656" i="6"/>
  <c r="P656" i="6"/>
  <c r="Q656" i="6"/>
  <c r="R656" i="6"/>
  <c r="S656" i="6"/>
  <c r="U655" i="6"/>
  <c r="P655" i="6"/>
  <c r="Q655" i="6"/>
  <c r="R655" i="6"/>
  <c r="S655" i="6"/>
  <c r="U654" i="6"/>
  <c r="P654" i="6"/>
  <c r="Q654" i="6"/>
  <c r="R654" i="6"/>
  <c r="S654" i="6"/>
  <c r="U653" i="6"/>
  <c r="P653" i="6"/>
  <c r="Q653" i="6"/>
  <c r="R653" i="6"/>
  <c r="S653" i="6"/>
  <c r="U652" i="6"/>
  <c r="P652" i="6"/>
  <c r="Q652" i="6"/>
  <c r="R652" i="6"/>
  <c r="S652" i="6"/>
  <c r="U651" i="6"/>
  <c r="P651" i="6"/>
  <c r="Q651" i="6"/>
  <c r="R651" i="6"/>
  <c r="S651" i="6"/>
  <c r="U650" i="6"/>
  <c r="P650" i="6"/>
  <c r="Q650" i="6"/>
  <c r="R650" i="6"/>
  <c r="S650" i="6"/>
  <c r="U649" i="6"/>
  <c r="P649" i="6"/>
  <c r="Q649" i="6"/>
  <c r="R649" i="6"/>
  <c r="S649" i="6"/>
  <c r="U648" i="6"/>
  <c r="P648" i="6"/>
  <c r="Q648" i="6"/>
  <c r="R648" i="6"/>
  <c r="S648" i="6"/>
  <c r="U647" i="6"/>
  <c r="P647" i="6"/>
  <c r="Q647" i="6"/>
  <c r="R647" i="6"/>
  <c r="S647" i="6"/>
  <c r="U646" i="6"/>
  <c r="P646" i="6"/>
  <c r="Q646" i="6"/>
  <c r="R646" i="6"/>
  <c r="S646" i="6"/>
  <c r="U645" i="6"/>
  <c r="P645" i="6"/>
  <c r="Q645" i="6"/>
  <c r="R645" i="6"/>
  <c r="S645" i="6"/>
  <c r="U644" i="6"/>
  <c r="P644" i="6"/>
  <c r="Q644" i="6"/>
  <c r="R644" i="6"/>
  <c r="S644" i="6"/>
  <c r="U643" i="6"/>
  <c r="P643" i="6"/>
  <c r="Q643" i="6"/>
  <c r="R643" i="6"/>
  <c r="S643" i="6"/>
  <c r="U642" i="6"/>
  <c r="P642" i="6"/>
  <c r="Q642" i="6"/>
  <c r="R642" i="6"/>
  <c r="S642" i="6"/>
  <c r="U641" i="6"/>
  <c r="P641" i="6"/>
  <c r="Q641" i="6"/>
  <c r="R641" i="6"/>
  <c r="S641" i="6"/>
  <c r="U640" i="6"/>
  <c r="P640" i="6"/>
  <c r="Q640" i="6"/>
  <c r="R640" i="6"/>
  <c r="S640" i="6"/>
  <c r="U639" i="6"/>
  <c r="P639" i="6"/>
  <c r="Q639" i="6"/>
  <c r="R639" i="6"/>
  <c r="S639" i="6"/>
  <c r="U638" i="6"/>
  <c r="P638" i="6"/>
  <c r="Q638" i="6"/>
  <c r="R638" i="6"/>
  <c r="S638" i="6"/>
  <c r="U637" i="6"/>
  <c r="P637" i="6"/>
  <c r="Q637" i="6"/>
  <c r="R637" i="6"/>
  <c r="S637" i="6"/>
  <c r="U636" i="6"/>
  <c r="P636" i="6"/>
  <c r="Q636" i="6"/>
  <c r="R636" i="6"/>
  <c r="S636" i="6"/>
  <c r="U635" i="6"/>
  <c r="P635" i="6"/>
  <c r="Q635" i="6"/>
  <c r="R635" i="6"/>
  <c r="S635" i="6"/>
  <c r="U634" i="6"/>
  <c r="P634" i="6"/>
  <c r="Q634" i="6"/>
  <c r="R634" i="6"/>
  <c r="S634" i="6"/>
  <c r="U633" i="6"/>
  <c r="P633" i="6"/>
  <c r="Q633" i="6"/>
  <c r="R633" i="6"/>
  <c r="S633" i="6"/>
  <c r="U632" i="6"/>
  <c r="P632" i="6"/>
  <c r="Q632" i="6"/>
  <c r="R632" i="6"/>
  <c r="S632" i="6"/>
  <c r="U631" i="6"/>
  <c r="P631" i="6"/>
  <c r="Q631" i="6"/>
  <c r="R631" i="6"/>
  <c r="S631" i="6"/>
  <c r="U630" i="6"/>
  <c r="P630" i="6"/>
  <c r="Q630" i="6"/>
  <c r="R630" i="6"/>
  <c r="S630" i="6"/>
  <c r="U629" i="6"/>
  <c r="P629" i="6"/>
  <c r="Q629" i="6"/>
  <c r="R629" i="6"/>
  <c r="S629" i="6"/>
  <c r="U628" i="6"/>
  <c r="P628" i="6"/>
  <c r="Q628" i="6"/>
  <c r="R628" i="6"/>
  <c r="S628" i="6"/>
  <c r="U627" i="6"/>
  <c r="P627" i="6"/>
  <c r="Q627" i="6"/>
  <c r="R627" i="6"/>
  <c r="S627" i="6"/>
  <c r="U626" i="6"/>
  <c r="P626" i="6"/>
  <c r="Q626" i="6"/>
  <c r="R626" i="6"/>
  <c r="S626" i="6"/>
  <c r="U625" i="6"/>
  <c r="P625" i="6"/>
  <c r="Q625" i="6"/>
  <c r="R625" i="6"/>
  <c r="S625" i="6"/>
  <c r="U624" i="6"/>
  <c r="P624" i="6"/>
  <c r="Q624" i="6"/>
  <c r="R624" i="6"/>
  <c r="S624" i="6"/>
  <c r="U623" i="6"/>
  <c r="P623" i="6"/>
  <c r="Q623" i="6"/>
  <c r="R623" i="6"/>
  <c r="S623" i="6"/>
  <c r="U622" i="6"/>
  <c r="P622" i="6"/>
  <c r="Q622" i="6"/>
  <c r="R622" i="6"/>
  <c r="S622" i="6"/>
  <c r="U621" i="6"/>
  <c r="P621" i="6"/>
  <c r="Q621" i="6"/>
  <c r="R621" i="6"/>
  <c r="S621" i="6"/>
  <c r="U620" i="6"/>
  <c r="P620" i="6"/>
  <c r="Q620" i="6"/>
  <c r="R620" i="6"/>
  <c r="S620" i="6"/>
  <c r="U619" i="6"/>
  <c r="P619" i="6"/>
  <c r="Q619" i="6"/>
  <c r="R619" i="6"/>
  <c r="S619" i="6"/>
  <c r="U618" i="6"/>
  <c r="P618" i="6"/>
  <c r="Q618" i="6"/>
  <c r="R618" i="6"/>
  <c r="S618" i="6"/>
  <c r="U617" i="6"/>
  <c r="P617" i="6"/>
  <c r="Q617" i="6"/>
  <c r="R617" i="6"/>
  <c r="S617" i="6"/>
  <c r="U616" i="6"/>
  <c r="P616" i="6"/>
  <c r="Q616" i="6"/>
  <c r="R616" i="6"/>
  <c r="S616" i="6"/>
  <c r="U615" i="6"/>
  <c r="P615" i="6"/>
  <c r="Q615" i="6"/>
  <c r="R615" i="6"/>
  <c r="S615" i="6"/>
  <c r="U614" i="6"/>
  <c r="P614" i="6"/>
  <c r="Q614" i="6"/>
  <c r="R614" i="6"/>
  <c r="S614" i="6"/>
  <c r="U613" i="6"/>
  <c r="P613" i="6"/>
  <c r="Q613" i="6"/>
  <c r="R613" i="6"/>
  <c r="S613" i="6"/>
  <c r="U612" i="6"/>
  <c r="P612" i="6"/>
  <c r="Q612" i="6"/>
  <c r="R612" i="6"/>
  <c r="S612" i="6"/>
  <c r="U611" i="6"/>
  <c r="P611" i="6"/>
  <c r="Q611" i="6"/>
  <c r="R611" i="6"/>
  <c r="S611" i="6"/>
  <c r="U610" i="6"/>
  <c r="P610" i="6"/>
  <c r="Q610" i="6"/>
  <c r="R610" i="6"/>
  <c r="S610" i="6"/>
  <c r="U609" i="6"/>
  <c r="P609" i="6"/>
  <c r="Q609" i="6"/>
  <c r="R609" i="6"/>
  <c r="S609" i="6"/>
  <c r="U608" i="6"/>
  <c r="P608" i="6"/>
  <c r="Q608" i="6"/>
  <c r="R608" i="6"/>
  <c r="S608" i="6"/>
  <c r="U607" i="6"/>
  <c r="P607" i="6"/>
  <c r="Q607" i="6"/>
  <c r="R607" i="6"/>
  <c r="S607" i="6"/>
  <c r="U606" i="6"/>
  <c r="P606" i="6"/>
  <c r="Q606" i="6"/>
  <c r="R606" i="6"/>
  <c r="S606" i="6"/>
  <c r="U605" i="6"/>
  <c r="P605" i="6"/>
  <c r="Q605" i="6"/>
  <c r="R605" i="6"/>
  <c r="S605" i="6"/>
  <c r="U604" i="6"/>
  <c r="P604" i="6"/>
  <c r="Q604" i="6"/>
  <c r="R604" i="6"/>
  <c r="S604" i="6"/>
  <c r="U603" i="6"/>
  <c r="P603" i="6"/>
  <c r="Q603" i="6"/>
  <c r="R603" i="6"/>
  <c r="S603" i="6"/>
  <c r="U602" i="6"/>
  <c r="P602" i="6"/>
  <c r="Q602" i="6"/>
  <c r="R602" i="6"/>
  <c r="S602" i="6"/>
  <c r="U601" i="6"/>
  <c r="P601" i="6"/>
  <c r="Q601" i="6"/>
  <c r="R601" i="6"/>
  <c r="S601" i="6"/>
  <c r="U600" i="6"/>
  <c r="P600" i="6"/>
  <c r="Q600" i="6"/>
  <c r="R600" i="6"/>
  <c r="S600" i="6"/>
  <c r="U599" i="6"/>
  <c r="P599" i="6"/>
  <c r="Q599" i="6"/>
  <c r="R599" i="6"/>
  <c r="S599" i="6"/>
  <c r="U598" i="6"/>
  <c r="P598" i="6"/>
  <c r="Q598" i="6"/>
  <c r="R598" i="6"/>
  <c r="S598" i="6"/>
  <c r="U597" i="6"/>
  <c r="P597" i="6"/>
  <c r="Q597" i="6"/>
  <c r="R597" i="6"/>
  <c r="S597" i="6"/>
  <c r="U596" i="6"/>
  <c r="P596" i="6"/>
  <c r="Q596" i="6"/>
  <c r="R596" i="6"/>
  <c r="S596" i="6"/>
  <c r="U595" i="6"/>
  <c r="P595" i="6"/>
  <c r="Q595" i="6"/>
  <c r="R595" i="6"/>
  <c r="S595" i="6"/>
  <c r="U594" i="6"/>
  <c r="P594" i="6"/>
  <c r="Q594" i="6"/>
  <c r="R594" i="6"/>
  <c r="S594" i="6"/>
  <c r="U593" i="6"/>
  <c r="P593" i="6"/>
  <c r="Q593" i="6"/>
  <c r="R593" i="6"/>
  <c r="S593" i="6"/>
  <c r="U592" i="6"/>
  <c r="P592" i="6"/>
  <c r="Q592" i="6"/>
  <c r="R592" i="6"/>
  <c r="S592" i="6"/>
  <c r="U591" i="6"/>
  <c r="P591" i="6"/>
  <c r="Q591" i="6"/>
  <c r="R591" i="6"/>
  <c r="S591" i="6"/>
  <c r="U590" i="6"/>
  <c r="P590" i="6"/>
  <c r="Q590" i="6"/>
  <c r="R590" i="6"/>
  <c r="S590" i="6"/>
  <c r="U589" i="6"/>
  <c r="P589" i="6"/>
  <c r="Q589" i="6"/>
  <c r="R589" i="6"/>
  <c r="S589" i="6"/>
  <c r="U588" i="6"/>
  <c r="P588" i="6"/>
  <c r="Q588" i="6"/>
  <c r="R588" i="6"/>
  <c r="S588" i="6"/>
  <c r="U587" i="6"/>
  <c r="P587" i="6"/>
  <c r="Q587" i="6"/>
  <c r="R587" i="6"/>
  <c r="S587" i="6"/>
  <c r="U586" i="6"/>
  <c r="P586" i="6"/>
  <c r="Q586" i="6"/>
  <c r="R586" i="6"/>
  <c r="S586" i="6"/>
  <c r="U585" i="6"/>
  <c r="P585" i="6"/>
  <c r="Q585" i="6"/>
  <c r="R585" i="6"/>
  <c r="S585" i="6"/>
  <c r="U584" i="6"/>
  <c r="P584" i="6"/>
  <c r="Q584" i="6"/>
  <c r="R584" i="6"/>
  <c r="S584" i="6"/>
  <c r="U583" i="6"/>
  <c r="P583" i="6"/>
  <c r="Q583" i="6"/>
  <c r="R583" i="6"/>
  <c r="S583" i="6"/>
  <c r="U582" i="6"/>
  <c r="P582" i="6"/>
  <c r="Q582" i="6"/>
  <c r="R582" i="6"/>
  <c r="S582" i="6"/>
  <c r="U581" i="6"/>
  <c r="P581" i="6"/>
  <c r="Q581" i="6"/>
  <c r="R581" i="6"/>
  <c r="S581" i="6"/>
  <c r="U580" i="6"/>
  <c r="P580" i="6"/>
  <c r="Q580" i="6"/>
  <c r="R580" i="6"/>
  <c r="S580" i="6"/>
  <c r="U579" i="6"/>
  <c r="P579" i="6"/>
  <c r="Q579" i="6"/>
  <c r="R579" i="6"/>
  <c r="S579" i="6"/>
  <c r="U578" i="6"/>
  <c r="P578" i="6"/>
  <c r="Q578" i="6"/>
  <c r="R578" i="6"/>
  <c r="S578" i="6"/>
  <c r="U577" i="6"/>
  <c r="P577" i="6"/>
  <c r="Q577" i="6"/>
  <c r="R577" i="6"/>
  <c r="S577" i="6"/>
  <c r="U576" i="6"/>
  <c r="P576" i="6"/>
  <c r="Q576" i="6"/>
  <c r="R576" i="6"/>
  <c r="S576" i="6"/>
  <c r="U575" i="6"/>
  <c r="P575" i="6"/>
  <c r="Q575" i="6"/>
  <c r="R575" i="6"/>
  <c r="S575" i="6"/>
  <c r="U574" i="6"/>
  <c r="P574" i="6"/>
  <c r="Q574" i="6"/>
  <c r="R574" i="6"/>
  <c r="S574" i="6"/>
  <c r="U573" i="6"/>
  <c r="P573" i="6"/>
  <c r="Q573" i="6"/>
  <c r="R573" i="6"/>
  <c r="S573" i="6"/>
  <c r="U572" i="6"/>
  <c r="P572" i="6"/>
  <c r="Q572" i="6"/>
  <c r="R572" i="6"/>
  <c r="S572" i="6"/>
  <c r="U571" i="6"/>
  <c r="P571" i="6"/>
  <c r="Q571" i="6"/>
  <c r="R571" i="6"/>
  <c r="S571" i="6"/>
  <c r="U570" i="6"/>
  <c r="P570" i="6"/>
  <c r="Q570" i="6"/>
  <c r="R570" i="6"/>
  <c r="S570" i="6"/>
  <c r="U569" i="6"/>
  <c r="P569" i="6"/>
  <c r="Q569" i="6"/>
  <c r="R569" i="6"/>
  <c r="S569" i="6"/>
  <c r="U568" i="6"/>
  <c r="P568" i="6"/>
  <c r="Q568" i="6"/>
  <c r="R568" i="6"/>
  <c r="S568" i="6"/>
  <c r="U567" i="6"/>
  <c r="P567" i="6"/>
  <c r="Q567" i="6"/>
  <c r="R567" i="6"/>
  <c r="S567" i="6"/>
  <c r="U566" i="6"/>
  <c r="P566" i="6"/>
  <c r="Q566" i="6"/>
  <c r="R566" i="6"/>
  <c r="S566" i="6"/>
  <c r="U565" i="6"/>
  <c r="P565" i="6"/>
  <c r="Q565" i="6"/>
  <c r="R565" i="6"/>
  <c r="S565" i="6"/>
  <c r="U564" i="6"/>
  <c r="P564" i="6"/>
  <c r="Q564" i="6"/>
  <c r="R564" i="6"/>
  <c r="S564" i="6"/>
  <c r="U563" i="6"/>
  <c r="P563" i="6"/>
  <c r="Q563" i="6"/>
  <c r="R563" i="6"/>
  <c r="S563" i="6"/>
  <c r="U562" i="6"/>
  <c r="P562" i="6"/>
  <c r="Q562" i="6"/>
  <c r="R562" i="6"/>
  <c r="S562" i="6"/>
  <c r="U561" i="6"/>
  <c r="P561" i="6"/>
  <c r="Q561" i="6"/>
  <c r="R561" i="6"/>
  <c r="S561" i="6"/>
  <c r="U560" i="6"/>
  <c r="P560" i="6"/>
  <c r="Q560" i="6"/>
  <c r="R560" i="6"/>
  <c r="S560" i="6"/>
  <c r="U559" i="6"/>
  <c r="P559" i="6"/>
  <c r="Q559" i="6"/>
  <c r="R559" i="6"/>
  <c r="S559" i="6"/>
  <c r="U558" i="6"/>
  <c r="P558" i="6"/>
  <c r="Q558" i="6"/>
  <c r="R558" i="6"/>
  <c r="S558" i="6"/>
  <c r="U557" i="6"/>
  <c r="P557" i="6"/>
  <c r="Q557" i="6"/>
  <c r="R557" i="6"/>
  <c r="S557" i="6"/>
  <c r="U556" i="6"/>
  <c r="P556" i="6"/>
  <c r="Q556" i="6"/>
  <c r="R556" i="6"/>
  <c r="S556" i="6"/>
  <c r="U555" i="6"/>
  <c r="P555" i="6"/>
  <c r="Q555" i="6"/>
  <c r="R555" i="6"/>
  <c r="S555" i="6"/>
  <c r="U554" i="6"/>
  <c r="P554" i="6"/>
  <c r="Q554" i="6"/>
  <c r="R554" i="6"/>
  <c r="S554" i="6"/>
  <c r="U553" i="6"/>
  <c r="P553" i="6"/>
  <c r="Q553" i="6"/>
  <c r="R553" i="6"/>
  <c r="S553" i="6"/>
  <c r="U552" i="6"/>
  <c r="P552" i="6"/>
  <c r="Q552" i="6"/>
  <c r="R552" i="6"/>
  <c r="S552" i="6"/>
  <c r="U551" i="6"/>
  <c r="P551" i="6"/>
  <c r="Q551" i="6"/>
  <c r="R551" i="6"/>
  <c r="S551" i="6"/>
  <c r="U550" i="6"/>
  <c r="P550" i="6"/>
  <c r="Q550" i="6"/>
  <c r="R550" i="6"/>
  <c r="S550" i="6"/>
  <c r="U549" i="6"/>
  <c r="P549" i="6"/>
  <c r="Q549" i="6"/>
  <c r="R549" i="6"/>
  <c r="S549" i="6"/>
  <c r="U548" i="6"/>
  <c r="P548" i="6"/>
  <c r="Q548" i="6"/>
  <c r="R548" i="6"/>
  <c r="S548" i="6"/>
  <c r="U547" i="6"/>
  <c r="P547" i="6"/>
  <c r="Q547" i="6"/>
  <c r="R547" i="6"/>
  <c r="S547" i="6"/>
  <c r="U546" i="6"/>
  <c r="P546" i="6"/>
  <c r="Q546" i="6"/>
  <c r="R546" i="6"/>
  <c r="S546" i="6"/>
  <c r="U545" i="6"/>
  <c r="P545" i="6"/>
  <c r="Q545" i="6"/>
  <c r="R545" i="6"/>
  <c r="S545" i="6"/>
  <c r="U544" i="6"/>
  <c r="P544" i="6"/>
  <c r="Q544" i="6"/>
  <c r="R544" i="6"/>
  <c r="S544" i="6"/>
  <c r="U543" i="6"/>
  <c r="P543" i="6"/>
  <c r="Q543" i="6"/>
  <c r="R543" i="6"/>
  <c r="S543" i="6"/>
  <c r="U542" i="6"/>
  <c r="P542" i="6"/>
  <c r="Q542" i="6"/>
  <c r="R542" i="6"/>
  <c r="S542" i="6"/>
  <c r="U541" i="6"/>
  <c r="P541" i="6"/>
  <c r="Q541" i="6"/>
  <c r="R541" i="6"/>
  <c r="S541" i="6"/>
  <c r="U540" i="6"/>
  <c r="P540" i="6"/>
  <c r="Q540" i="6"/>
  <c r="R540" i="6"/>
  <c r="S540" i="6"/>
  <c r="U539" i="6"/>
  <c r="P539" i="6"/>
  <c r="Q539" i="6"/>
  <c r="R539" i="6"/>
  <c r="S539" i="6"/>
  <c r="U538" i="6"/>
  <c r="P538" i="6"/>
  <c r="Q538" i="6"/>
  <c r="R538" i="6"/>
  <c r="S538" i="6"/>
  <c r="U537" i="6"/>
  <c r="P537" i="6"/>
  <c r="Q537" i="6"/>
  <c r="R537" i="6"/>
  <c r="S537" i="6"/>
  <c r="U536" i="6"/>
  <c r="P536" i="6"/>
  <c r="Q536" i="6"/>
  <c r="R536" i="6"/>
  <c r="S536" i="6"/>
  <c r="U535" i="6"/>
  <c r="P535" i="6"/>
  <c r="Q535" i="6"/>
  <c r="R535" i="6"/>
  <c r="S535" i="6"/>
  <c r="U534" i="6"/>
  <c r="P534" i="6"/>
  <c r="Q534" i="6"/>
  <c r="R534" i="6"/>
  <c r="S534" i="6"/>
  <c r="U533" i="6"/>
  <c r="P533" i="6"/>
  <c r="Q533" i="6"/>
  <c r="R533" i="6"/>
  <c r="S533" i="6"/>
  <c r="U532" i="6"/>
  <c r="P532" i="6"/>
  <c r="Q532" i="6"/>
  <c r="R532" i="6"/>
  <c r="S532" i="6"/>
  <c r="U531" i="6"/>
  <c r="P531" i="6"/>
  <c r="Q531" i="6"/>
  <c r="R531" i="6"/>
  <c r="S531" i="6"/>
  <c r="U530" i="6"/>
  <c r="P530" i="6"/>
  <c r="Q530" i="6"/>
  <c r="R530" i="6"/>
  <c r="S530" i="6"/>
  <c r="U529" i="6"/>
  <c r="P529" i="6"/>
  <c r="Q529" i="6"/>
  <c r="R529" i="6"/>
  <c r="S529" i="6"/>
  <c r="U528" i="6"/>
  <c r="P528" i="6"/>
  <c r="Q528" i="6"/>
  <c r="R528" i="6"/>
  <c r="S528" i="6"/>
  <c r="U527" i="6"/>
  <c r="P527" i="6"/>
  <c r="Q527" i="6"/>
  <c r="R527" i="6"/>
  <c r="S527" i="6"/>
  <c r="U526" i="6"/>
  <c r="P526" i="6"/>
  <c r="Q526" i="6"/>
  <c r="R526" i="6"/>
  <c r="S526" i="6"/>
  <c r="U525" i="6"/>
  <c r="P525" i="6"/>
  <c r="Q525" i="6"/>
  <c r="R525" i="6"/>
  <c r="S525" i="6"/>
  <c r="U524" i="6"/>
  <c r="P524" i="6"/>
  <c r="Q524" i="6"/>
  <c r="R524" i="6"/>
  <c r="S524" i="6"/>
  <c r="U523" i="6"/>
  <c r="P523" i="6"/>
  <c r="Q523" i="6"/>
  <c r="R523" i="6"/>
  <c r="S523" i="6"/>
  <c r="U522" i="6"/>
  <c r="P522" i="6"/>
  <c r="Q522" i="6"/>
  <c r="R522" i="6"/>
  <c r="S522" i="6"/>
  <c r="U521" i="6"/>
  <c r="P521" i="6"/>
  <c r="Q521" i="6"/>
  <c r="R521" i="6"/>
  <c r="S521" i="6"/>
  <c r="U520" i="6"/>
  <c r="P520" i="6"/>
  <c r="Q520" i="6"/>
  <c r="R520" i="6"/>
  <c r="S520" i="6"/>
  <c r="U519" i="6"/>
  <c r="P519" i="6"/>
  <c r="Q519" i="6"/>
  <c r="R519" i="6"/>
  <c r="S519" i="6"/>
  <c r="U518" i="6"/>
  <c r="P518" i="6"/>
  <c r="Q518" i="6"/>
  <c r="R518" i="6"/>
  <c r="S518" i="6"/>
  <c r="U517" i="6"/>
  <c r="P517" i="6"/>
  <c r="Q517" i="6"/>
  <c r="R517" i="6"/>
  <c r="S517" i="6"/>
  <c r="U516" i="6"/>
  <c r="P516" i="6"/>
  <c r="Q516" i="6"/>
  <c r="R516" i="6"/>
  <c r="S516" i="6"/>
  <c r="U515" i="6"/>
  <c r="P515" i="6"/>
  <c r="Q515" i="6"/>
  <c r="R515" i="6"/>
  <c r="S515" i="6"/>
  <c r="U514" i="6"/>
  <c r="P514" i="6"/>
  <c r="Q514" i="6"/>
  <c r="R514" i="6"/>
  <c r="S514" i="6"/>
  <c r="U513" i="6"/>
  <c r="P513" i="6"/>
  <c r="Q513" i="6"/>
  <c r="R513" i="6"/>
  <c r="S513" i="6"/>
  <c r="U512" i="6"/>
  <c r="P512" i="6"/>
  <c r="Q512" i="6"/>
  <c r="R512" i="6"/>
  <c r="S512" i="6"/>
  <c r="U511" i="6"/>
  <c r="P511" i="6"/>
  <c r="Q511" i="6"/>
  <c r="R511" i="6"/>
  <c r="S511" i="6"/>
  <c r="U510" i="6"/>
  <c r="P510" i="6"/>
  <c r="Q510" i="6"/>
  <c r="R510" i="6"/>
  <c r="S510" i="6"/>
  <c r="U509" i="6"/>
  <c r="P509" i="6"/>
  <c r="Q509" i="6"/>
  <c r="R509" i="6"/>
  <c r="S509" i="6"/>
  <c r="U508" i="6"/>
  <c r="P508" i="6"/>
  <c r="Q508" i="6"/>
  <c r="R508" i="6"/>
  <c r="S508" i="6"/>
  <c r="U507" i="6"/>
  <c r="P507" i="6"/>
  <c r="Q507" i="6"/>
  <c r="R507" i="6"/>
  <c r="S507" i="6"/>
  <c r="U506" i="6"/>
  <c r="P506" i="6"/>
  <c r="Q506" i="6"/>
  <c r="R506" i="6"/>
  <c r="S506" i="6"/>
  <c r="U505" i="6"/>
  <c r="P505" i="6"/>
  <c r="Q505" i="6"/>
  <c r="R505" i="6"/>
  <c r="S505" i="6"/>
  <c r="U504" i="6"/>
  <c r="P504" i="6"/>
  <c r="Q504" i="6"/>
  <c r="R504" i="6"/>
  <c r="S504" i="6"/>
  <c r="U503" i="6"/>
  <c r="P503" i="6"/>
  <c r="Q503" i="6"/>
  <c r="R503" i="6"/>
  <c r="S503" i="6"/>
  <c r="U502" i="6"/>
  <c r="P502" i="6"/>
  <c r="Q502" i="6"/>
  <c r="R502" i="6"/>
  <c r="S502" i="6"/>
  <c r="U501" i="6"/>
  <c r="P501" i="6"/>
  <c r="Q501" i="6"/>
  <c r="R501" i="6"/>
  <c r="S501" i="6"/>
  <c r="U500" i="6"/>
  <c r="P500" i="6"/>
  <c r="Q500" i="6"/>
  <c r="R500" i="6"/>
  <c r="S500" i="6"/>
  <c r="U499" i="6"/>
  <c r="P499" i="6"/>
  <c r="Q499" i="6"/>
  <c r="R499" i="6"/>
  <c r="S499" i="6"/>
  <c r="U498" i="6"/>
  <c r="P498" i="6"/>
  <c r="Q498" i="6"/>
  <c r="R498" i="6"/>
  <c r="S498" i="6"/>
  <c r="U497" i="6"/>
  <c r="P497" i="6"/>
  <c r="Q497" i="6"/>
  <c r="R497" i="6"/>
  <c r="S497" i="6"/>
  <c r="U496" i="6"/>
  <c r="P496" i="6"/>
  <c r="Q496" i="6"/>
  <c r="R496" i="6"/>
  <c r="S496" i="6"/>
  <c r="U495" i="6"/>
  <c r="P495" i="6"/>
  <c r="Q495" i="6"/>
  <c r="R495" i="6"/>
  <c r="S495" i="6"/>
  <c r="U494" i="6"/>
  <c r="P494" i="6"/>
  <c r="Q494" i="6"/>
  <c r="R494" i="6"/>
  <c r="S494" i="6"/>
  <c r="U493" i="6"/>
  <c r="P493" i="6"/>
  <c r="Q493" i="6"/>
  <c r="R493" i="6"/>
  <c r="S493" i="6"/>
  <c r="U492" i="6"/>
  <c r="P492" i="6"/>
  <c r="Q492" i="6"/>
  <c r="R492" i="6"/>
  <c r="S492" i="6"/>
  <c r="U491" i="6"/>
  <c r="P491" i="6"/>
  <c r="Q491" i="6"/>
  <c r="R491" i="6"/>
  <c r="S491" i="6"/>
  <c r="U490" i="6"/>
  <c r="P490" i="6"/>
  <c r="Q490" i="6"/>
  <c r="R490" i="6"/>
  <c r="S490" i="6"/>
  <c r="U489" i="6"/>
  <c r="P489" i="6"/>
  <c r="Q489" i="6"/>
  <c r="R489" i="6"/>
  <c r="S489" i="6"/>
  <c r="U488" i="6"/>
  <c r="P488" i="6"/>
  <c r="Q488" i="6"/>
  <c r="R488" i="6"/>
  <c r="S488" i="6"/>
  <c r="U487" i="6"/>
  <c r="P487" i="6"/>
  <c r="Q487" i="6"/>
  <c r="R487" i="6"/>
  <c r="S487" i="6"/>
  <c r="U486" i="6"/>
  <c r="P486" i="6"/>
  <c r="Q486" i="6"/>
  <c r="R486" i="6"/>
  <c r="S486" i="6"/>
  <c r="U485" i="6"/>
  <c r="P485" i="6"/>
  <c r="Q485" i="6"/>
  <c r="R485" i="6"/>
  <c r="S485" i="6"/>
  <c r="U484" i="6"/>
  <c r="P484" i="6"/>
  <c r="Q484" i="6"/>
  <c r="R484" i="6"/>
  <c r="S484" i="6"/>
  <c r="U483" i="6"/>
  <c r="P483" i="6"/>
  <c r="Q483" i="6"/>
  <c r="R483" i="6"/>
  <c r="S483" i="6"/>
  <c r="U482" i="6"/>
  <c r="P482" i="6"/>
  <c r="Q482" i="6"/>
  <c r="R482" i="6"/>
  <c r="S482" i="6"/>
  <c r="U481" i="6"/>
  <c r="P481" i="6"/>
  <c r="Q481" i="6"/>
  <c r="R481" i="6"/>
  <c r="S481" i="6"/>
  <c r="U480" i="6"/>
  <c r="P480" i="6"/>
  <c r="Q480" i="6"/>
  <c r="R480" i="6"/>
  <c r="S480" i="6"/>
  <c r="U479" i="6"/>
  <c r="P479" i="6"/>
  <c r="Q479" i="6"/>
  <c r="R479" i="6"/>
  <c r="S479" i="6"/>
  <c r="U478" i="6"/>
  <c r="P478" i="6"/>
  <c r="Q478" i="6"/>
  <c r="R478" i="6"/>
  <c r="S478" i="6"/>
  <c r="U477" i="6"/>
  <c r="P477" i="6"/>
  <c r="Q477" i="6"/>
  <c r="R477" i="6"/>
  <c r="S477" i="6"/>
  <c r="U476" i="6"/>
  <c r="P476" i="6"/>
  <c r="Q476" i="6"/>
  <c r="R476" i="6"/>
  <c r="S476" i="6"/>
  <c r="U475" i="6"/>
  <c r="P475" i="6"/>
  <c r="Q475" i="6"/>
  <c r="R475" i="6"/>
  <c r="S475" i="6"/>
  <c r="U474" i="6"/>
  <c r="P474" i="6"/>
  <c r="Q474" i="6"/>
  <c r="R474" i="6"/>
  <c r="S474" i="6"/>
  <c r="U473" i="6"/>
  <c r="P473" i="6"/>
  <c r="Q473" i="6"/>
  <c r="R473" i="6"/>
  <c r="S473" i="6"/>
  <c r="U472" i="6"/>
  <c r="P472" i="6"/>
  <c r="Q472" i="6"/>
  <c r="R472" i="6"/>
  <c r="S472" i="6"/>
  <c r="U471" i="6"/>
  <c r="P471" i="6"/>
  <c r="Q471" i="6"/>
  <c r="R471" i="6"/>
  <c r="S471" i="6"/>
  <c r="U470" i="6"/>
  <c r="P470" i="6"/>
  <c r="Q470" i="6"/>
  <c r="R470" i="6"/>
  <c r="S470" i="6"/>
  <c r="U469" i="6"/>
  <c r="P469" i="6"/>
  <c r="Q469" i="6"/>
  <c r="R469" i="6"/>
  <c r="S469" i="6"/>
  <c r="U468" i="6"/>
  <c r="P468" i="6"/>
  <c r="Q468" i="6"/>
  <c r="R468" i="6"/>
  <c r="S468" i="6"/>
  <c r="U467" i="6"/>
  <c r="P467" i="6"/>
  <c r="Q467" i="6"/>
  <c r="R467" i="6"/>
  <c r="S467" i="6"/>
  <c r="U466" i="6"/>
  <c r="P466" i="6"/>
  <c r="Q466" i="6"/>
  <c r="R466" i="6"/>
  <c r="S466" i="6"/>
  <c r="U465" i="6"/>
  <c r="P465" i="6"/>
  <c r="Q465" i="6"/>
  <c r="R465" i="6"/>
  <c r="S465" i="6"/>
  <c r="U464" i="6"/>
  <c r="P464" i="6"/>
  <c r="Q464" i="6"/>
  <c r="R464" i="6"/>
  <c r="S464" i="6"/>
  <c r="U463" i="6"/>
  <c r="P463" i="6"/>
  <c r="Q463" i="6"/>
  <c r="R463" i="6"/>
  <c r="S463" i="6"/>
  <c r="U462" i="6"/>
  <c r="P462" i="6"/>
  <c r="Q462" i="6"/>
  <c r="R462" i="6"/>
  <c r="S462" i="6"/>
  <c r="U461" i="6"/>
  <c r="P461" i="6"/>
  <c r="Q461" i="6"/>
  <c r="R461" i="6"/>
  <c r="S461" i="6"/>
  <c r="U460" i="6"/>
  <c r="P460" i="6"/>
  <c r="Q460" i="6"/>
  <c r="R460" i="6"/>
  <c r="S460" i="6"/>
  <c r="U459" i="6"/>
  <c r="P459" i="6"/>
  <c r="Q459" i="6"/>
  <c r="R459" i="6"/>
  <c r="S459" i="6"/>
  <c r="U458" i="6"/>
  <c r="P458" i="6"/>
  <c r="Q458" i="6"/>
  <c r="R458" i="6"/>
  <c r="S458" i="6"/>
  <c r="U457" i="6"/>
  <c r="P457" i="6"/>
  <c r="Q457" i="6"/>
  <c r="R457" i="6"/>
  <c r="S457" i="6"/>
  <c r="U456" i="6"/>
  <c r="P456" i="6"/>
  <c r="Q456" i="6"/>
  <c r="R456" i="6"/>
  <c r="S456" i="6"/>
  <c r="U455" i="6"/>
  <c r="P455" i="6"/>
  <c r="Q455" i="6"/>
  <c r="R455" i="6"/>
  <c r="S455" i="6"/>
  <c r="U454" i="6"/>
  <c r="P454" i="6"/>
  <c r="Q454" i="6"/>
  <c r="R454" i="6"/>
  <c r="S454" i="6"/>
  <c r="U453" i="6"/>
  <c r="P453" i="6"/>
  <c r="Q453" i="6"/>
  <c r="R453" i="6"/>
  <c r="S453" i="6"/>
  <c r="U452" i="6"/>
  <c r="P452" i="6"/>
  <c r="Q452" i="6"/>
  <c r="R452" i="6"/>
  <c r="S452" i="6"/>
  <c r="U451" i="6"/>
  <c r="P451" i="6"/>
  <c r="Q451" i="6"/>
  <c r="R451" i="6"/>
  <c r="S451" i="6"/>
  <c r="U450" i="6"/>
  <c r="P450" i="6"/>
  <c r="Q450" i="6"/>
  <c r="R450" i="6"/>
  <c r="S450" i="6"/>
  <c r="U449" i="6"/>
  <c r="P449" i="6"/>
  <c r="Q449" i="6"/>
  <c r="R449" i="6"/>
  <c r="S449" i="6"/>
  <c r="U448" i="6"/>
  <c r="P448" i="6"/>
  <c r="Q448" i="6"/>
  <c r="R448" i="6"/>
  <c r="S448" i="6"/>
  <c r="U447" i="6"/>
  <c r="P447" i="6"/>
  <c r="Q447" i="6"/>
  <c r="R447" i="6"/>
  <c r="S447" i="6"/>
  <c r="U446" i="6"/>
  <c r="P446" i="6"/>
  <c r="Q446" i="6"/>
  <c r="R446" i="6"/>
  <c r="S446" i="6"/>
  <c r="U445" i="6"/>
  <c r="P445" i="6"/>
  <c r="Q445" i="6"/>
  <c r="R445" i="6"/>
  <c r="S445" i="6"/>
  <c r="U444" i="6"/>
  <c r="P444" i="6"/>
  <c r="Q444" i="6"/>
  <c r="R444" i="6"/>
  <c r="S444" i="6"/>
  <c r="U443" i="6"/>
  <c r="P443" i="6"/>
  <c r="Q443" i="6"/>
  <c r="R443" i="6"/>
  <c r="S443" i="6"/>
  <c r="U442" i="6"/>
  <c r="P442" i="6"/>
  <c r="Q442" i="6"/>
  <c r="R442" i="6"/>
  <c r="S442" i="6"/>
  <c r="U441" i="6"/>
  <c r="P441" i="6"/>
  <c r="Q441" i="6"/>
  <c r="R441" i="6"/>
  <c r="S441" i="6"/>
  <c r="U440" i="6"/>
  <c r="P440" i="6"/>
  <c r="Q440" i="6"/>
  <c r="R440" i="6"/>
  <c r="S440" i="6"/>
  <c r="U439" i="6"/>
  <c r="P439" i="6"/>
  <c r="Q439" i="6"/>
  <c r="R439" i="6"/>
  <c r="S439" i="6"/>
  <c r="U438" i="6"/>
  <c r="P438" i="6"/>
  <c r="Q438" i="6"/>
  <c r="R438" i="6"/>
  <c r="S438" i="6"/>
  <c r="U437" i="6"/>
  <c r="P437" i="6"/>
  <c r="Q437" i="6"/>
  <c r="R437" i="6"/>
  <c r="S437" i="6"/>
  <c r="U436" i="6"/>
  <c r="P436" i="6"/>
  <c r="Q436" i="6"/>
  <c r="R436" i="6"/>
  <c r="S436" i="6"/>
  <c r="U435" i="6"/>
  <c r="P435" i="6"/>
  <c r="Q435" i="6"/>
  <c r="R435" i="6"/>
  <c r="S435" i="6"/>
  <c r="U434" i="6"/>
  <c r="P434" i="6"/>
  <c r="Q434" i="6"/>
  <c r="R434" i="6"/>
  <c r="S434" i="6"/>
  <c r="U433" i="6"/>
  <c r="P433" i="6"/>
  <c r="Q433" i="6"/>
  <c r="R433" i="6"/>
  <c r="S433" i="6"/>
  <c r="U432" i="6"/>
  <c r="P432" i="6"/>
  <c r="Q432" i="6"/>
  <c r="R432" i="6"/>
  <c r="S432" i="6"/>
  <c r="U431" i="6"/>
  <c r="P431" i="6"/>
  <c r="Q431" i="6"/>
  <c r="R431" i="6"/>
  <c r="S431" i="6"/>
  <c r="U430" i="6"/>
  <c r="P430" i="6"/>
  <c r="Q430" i="6"/>
  <c r="R430" i="6"/>
  <c r="S430" i="6"/>
  <c r="U429" i="6"/>
  <c r="P429" i="6"/>
  <c r="Q429" i="6"/>
  <c r="R429" i="6"/>
  <c r="S429" i="6"/>
  <c r="U428" i="6"/>
  <c r="P428" i="6"/>
  <c r="Q428" i="6"/>
  <c r="R428" i="6"/>
  <c r="S428" i="6"/>
  <c r="U427" i="6"/>
  <c r="P427" i="6"/>
  <c r="Q427" i="6"/>
  <c r="R427" i="6"/>
  <c r="S427" i="6"/>
  <c r="U426" i="6"/>
  <c r="P426" i="6"/>
  <c r="Q426" i="6"/>
  <c r="R426" i="6"/>
  <c r="S426" i="6"/>
  <c r="U425" i="6"/>
  <c r="P425" i="6"/>
  <c r="Q425" i="6"/>
  <c r="R425" i="6"/>
  <c r="S425" i="6"/>
  <c r="U424" i="6"/>
  <c r="P424" i="6"/>
  <c r="Q424" i="6"/>
  <c r="R424" i="6"/>
  <c r="S424" i="6"/>
  <c r="U423" i="6"/>
  <c r="P423" i="6"/>
  <c r="Q423" i="6"/>
  <c r="R423" i="6"/>
  <c r="S423" i="6"/>
  <c r="U422" i="6"/>
  <c r="P422" i="6"/>
  <c r="Q422" i="6"/>
  <c r="R422" i="6"/>
  <c r="S422" i="6"/>
  <c r="U421" i="6"/>
  <c r="P421" i="6"/>
  <c r="Q421" i="6"/>
  <c r="R421" i="6"/>
  <c r="S421" i="6"/>
  <c r="U420" i="6"/>
  <c r="P420" i="6"/>
  <c r="Q420" i="6"/>
  <c r="R420" i="6"/>
  <c r="S420" i="6"/>
  <c r="U419" i="6"/>
  <c r="P419" i="6"/>
  <c r="Q419" i="6"/>
  <c r="R419" i="6"/>
  <c r="S419" i="6"/>
  <c r="U418" i="6"/>
  <c r="P418" i="6"/>
  <c r="Q418" i="6"/>
  <c r="R418" i="6"/>
  <c r="S418" i="6"/>
  <c r="U417" i="6"/>
  <c r="P417" i="6"/>
  <c r="Q417" i="6"/>
  <c r="R417" i="6"/>
  <c r="S417" i="6"/>
  <c r="U416" i="6"/>
  <c r="P416" i="6"/>
  <c r="Q416" i="6"/>
  <c r="R416" i="6"/>
  <c r="S416" i="6"/>
  <c r="U415" i="6"/>
  <c r="P415" i="6"/>
  <c r="Q415" i="6"/>
  <c r="R415" i="6"/>
  <c r="S415" i="6"/>
  <c r="U414" i="6"/>
  <c r="P414" i="6"/>
  <c r="Q414" i="6"/>
  <c r="R414" i="6"/>
  <c r="S414" i="6"/>
  <c r="U413" i="6"/>
  <c r="P413" i="6"/>
  <c r="Q413" i="6"/>
  <c r="R413" i="6"/>
  <c r="S413" i="6"/>
  <c r="U412" i="6"/>
  <c r="P412" i="6"/>
  <c r="Q412" i="6"/>
  <c r="R412" i="6"/>
  <c r="S412" i="6"/>
  <c r="U411" i="6"/>
  <c r="P411" i="6"/>
  <c r="Q411" i="6"/>
  <c r="R411" i="6"/>
  <c r="S411" i="6"/>
  <c r="U410" i="6"/>
  <c r="P410" i="6"/>
  <c r="Q410" i="6"/>
  <c r="R410" i="6"/>
  <c r="S410" i="6"/>
  <c r="U409" i="6"/>
  <c r="P409" i="6"/>
  <c r="Q409" i="6"/>
  <c r="R409" i="6"/>
  <c r="S409" i="6"/>
  <c r="U408" i="6"/>
  <c r="P408" i="6"/>
  <c r="Q408" i="6"/>
  <c r="R408" i="6"/>
  <c r="S408" i="6"/>
  <c r="U407" i="6"/>
  <c r="P407" i="6"/>
  <c r="Q407" i="6"/>
  <c r="R407" i="6"/>
  <c r="S407" i="6"/>
  <c r="U406" i="6"/>
  <c r="P406" i="6"/>
  <c r="Q406" i="6"/>
  <c r="R406" i="6"/>
  <c r="S406" i="6"/>
  <c r="U405" i="6"/>
  <c r="P405" i="6"/>
  <c r="Q405" i="6"/>
  <c r="R405" i="6"/>
  <c r="S405" i="6"/>
  <c r="U404" i="6"/>
  <c r="P404" i="6"/>
  <c r="Q404" i="6"/>
  <c r="R404" i="6"/>
  <c r="S404" i="6"/>
  <c r="U403" i="6"/>
  <c r="P403" i="6"/>
  <c r="Q403" i="6"/>
  <c r="R403" i="6"/>
  <c r="S403" i="6"/>
  <c r="U402" i="6"/>
  <c r="P402" i="6"/>
  <c r="Q402" i="6"/>
  <c r="R402" i="6"/>
  <c r="S402" i="6"/>
  <c r="U401" i="6"/>
  <c r="P401" i="6"/>
  <c r="Q401" i="6"/>
  <c r="R401" i="6"/>
  <c r="S401" i="6"/>
  <c r="U400" i="6"/>
  <c r="P400" i="6"/>
  <c r="Q400" i="6"/>
  <c r="R400" i="6"/>
  <c r="S400" i="6"/>
  <c r="U399" i="6"/>
  <c r="P399" i="6"/>
  <c r="Q399" i="6"/>
  <c r="R399" i="6"/>
  <c r="S399" i="6"/>
  <c r="U398" i="6"/>
  <c r="P398" i="6"/>
  <c r="Q398" i="6"/>
  <c r="R398" i="6"/>
  <c r="S398" i="6"/>
  <c r="U397" i="6"/>
  <c r="P397" i="6"/>
  <c r="Q397" i="6"/>
  <c r="R397" i="6"/>
  <c r="S397" i="6"/>
  <c r="U396" i="6"/>
  <c r="P396" i="6"/>
  <c r="Q396" i="6"/>
  <c r="R396" i="6"/>
  <c r="S396" i="6"/>
  <c r="U395" i="6"/>
  <c r="P395" i="6"/>
  <c r="Q395" i="6"/>
  <c r="R395" i="6"/>
  <c r="S395" i="6"/>
  <c r="U394" i="6"/>
  <c r="P394" i="6"/>
  <c r="Q394" i="6"/>
  <c r="R394" i="6"/>
  <c r="S394" i="6"/>
  <c r="U393" i="6"/>
  <c r="P393" i="6"/>
  <c r="Q393" i="6"/>
  <c r="R393" i="6"/>
  <c r="S393" i="6"/>
  <c r="U392" i="6"/>
  <c r="P392" i="6"/>
  <c r="Q392" i="6"/>
  <c r="R392" i="6"/>
  <c r="S392" i="6"/>
  <c r="U391" i="6"/>
  <c r="P391" i="6"/>
  <c r="Q391" i="6"/>
  <c r="R391" i="6"/>
  <c r="S391" i="6"/>
  <c r="U390" i="6"/>
  <c r="P390" i="6"/>
  <c r="Q390" i="6"/>
  <c r="R390" i="6"/>
  <c r="S390" i="6"/>
  <c r="U389" i="6"/>
  <c r="P389" i="6"/>
  <c r="Q389" i="6"/>
  <c r="R389" i="6"/>
  <c r="S389" i="6"/>
  <c r="U388" i="6"/>
  <c r="P388" i="6"/>
  <c r="Q388" i="6"/>
  <c r="R388" i="6"/>
  <c r="S388" i="6"/>
  <c r="U387" i="6"/>
  <c r="P387" i="6"/>
  <c r="Q387" i="6"/>
  <c r="R387" i="6"/>
  <c r="S387" i="6"/>
  <c r="U386" i="6"/>
  <c r="P386" i="6"/>
  <c r="Q386" i="6"/>
  <c r="R386" i="6"/>
  <c r="S386" i="6"/>
  <c r="U385" i="6"/>
  <c r="P385" i="6"/>
  <c r="Q385" i="6"/>
  <c r="R385" i="6"/>
  <c r="S385" i="6"/>
  <c r="U384" i="6"/>
  <c r="P384" i="6"/>
  <c r="Q384" i="6"/>
  <c r="R384" i="6"/>
  <c r="S384" i="6"/>
  <c r="U383" i="6"/>
  <c r="P383" i="6"/>
  <c r="Q383" i="6"/>
  <c r="R383" i="6"/>
  <c r="S383" i="6"/>
  <c r="U382" i="6"/>
  <c r="P382" i="6"/>
  <c r="Q382" i="6"/>
  <c r="R382" i="6"/>
  <c r="S382" i="6"/>
  <c r="U381" i="6"/>
  <c r="P381" i="6"/>
  <c r="Q381" i="6"/>
  <c r="R381" i="6"/>
  <c r="S381" i="6"/>
  <c r="U380" i="6"/>
  <c r="P380" i="6"/>
  <c r="Q380" i="6"/>
  <c r="R380" i="6"/>
  <c r="S380" i="6"/>
  <c r="U379" i="6"/>
  <c r="P379" i="6"/>
  <c r="Q379" i="6"/>
  <c r="R379" i="6"/>
  <c r="S379" i="6"/>
  <c r="U378" i="6"/>
  <c r="P378" i="6"/>
  <c r="Q378" i="6"/>
  <c r="R378" i="6"/>
  <c r="S378" i="6"/>
  <c r="U377" i="6"/>
  <c r="P377" i="6"/>
  <c r="Q377" i="6"/>
  <c r="R377" i="6"/>
  <c r="S377" i="6"/>
  <c r="U376" i="6"/>
  <c r="P376" i="6"/>
  <c r="Q376" i="6"/>
  <c r="R376" i="6"/>
  <c r="S376" i="6"/>
  <c r="U375" i="6"/>
  <c r="P375" i="6"/>
  <c r="Q375" i="6"/>
  <c r="R375" i="6"/>
  <c r="S375" i="6"/>
  <c r="U374" i="6"/>
  <c r="P374" i="6"/>
  <c r="Q374" i="6"/>
  <c r="R374" i="6"/>
  <c r="S374" i="6"/>
  <c r="U373" i="6"/>
  <c r="P373" i="6"/>
  <c r="Q373" i="6"/>
  <c r="R373" i="6"/>
  <c r="S373" i="6"/>
  <c r="U372" i="6"/>
  <c r="P372" i="6"/>
  <c r="Q372" i="6"/>
  <c r="R372" i="6"/>
  <c r="S372" i="6"/>
  <c r="U371" i="6"/>
  <c r="P371" i="6"/>
  <c r="Q371" i="6"/>
  <c r="R371" i="6"/>
  <c r="S371" i="6"/>
  <c r="U370" i="6"/>
  <c r="P370" i="6"/>
  <c r="Q370" i="6"/>
  <c r="R370" i="6"/>
  <c r="S370" i="6"/>
  <c r="U369" i="6"/>
  <c r="P369" i="6"/>
  <c r="Q369" i="6"/>
  <c r="R369" i="6"/>
  <c r="S369" i="6"/>
  <c r="U368" i="6"/>
  <c r="P368" i="6"/>
  <c r="Q368" i="6"/>
  <c r="R368" i="6"/>
  <c r="S368" i="6"/>
  <c r="U367" i="6"/>
  <c r="P367" i="6"/>
  <c r="Q367" i="6"/>
  <c r="R367" i="6"/>
  <c r="S367" i="6"/>
  <c r="U366" i="6"/>
  <c r="P366" i="6"/>
  <c r="Q366" i="6"/>
  <c r="R366" i="6"/>
  <c r="S366" i="6"/>
  <c r="U365" i="6"/>
  <c r="P365" i="6"/>
  <c r="Q365" i="6"/>
  <c r="R365" i="6"/>
  <c r="S365" i="6"/>
  <c r="U364" i="6"/>
  <c r="P364" i="6"/>
  <c r="Q364" i="6"/>
  <c r="R364" i="6"/>
  <c r="S364" i="6"/>
  <c r="U363" i="6"/>
  <c r="P363" i="6"/>
  <c r="Q363" i="6"/>
  <c r="R363" i="6"/>
  <c r="S363" i="6"/>
  <c r="U362" i="6"/>
  <c r="P362" i="6"/>
  <c r="Q362" i="6"/>
  <c r="R362" i="6"/>
  <c r="S362" i="6"/>
  <c r="U361" i="6"/>
  <c r="P361" i="6"/>
  <c r="Q361" i="6"/>
  <c r="R361" i="6"/>
  <c r="S361" i="6"/>
  <c r="U360" i="6"/>
  <c r="P360" i="6"/>
  <c r="Q360" i="6"/>
  <c r="R360" i="6"/>
  <c r="S360" i="6"/>
  <c r="U359" i="6"/>
  <c r="P359" i="6"/>
  <c r="Q359" i="6"/>
  <c r="R359" i="6"/>
  <c r="S359" i="6"/>
  <c r="U358" i="6"/>
  <c r="P358" i="6"/>
  <c r="Q358" i="6"/>
  <c r="R358" i="6"/>
  <c r="S358" i="6"/>
  <c r="U357" i="6"/>
  <c r="P357" i="6"/>
  <c r="Q357" i="6"/>
  <c r="R357" i="6"/>
  <c r="S357" i="6"/>
  <c r="U356" i="6"/>
  <c r="P356" i="6"/>
  <c r="Q356" i="6"/>
  <c r="R356" i="6"/>
  <c r="S356" i="6"/>
  <c r="U355" i="6"/>
  <c r="P355" i="6"/>
  <c r="Q355" i="6"/>
  <c r="R355" i="6"/>
  <c r="S355" i="6"/>
  <c r="U354" i="6"/>
  <c r="P354" i="6"/>
  <c r="Q354" i="6"/>
  <c r="R354" i="6"/>
  <c r="S354" i="6"/>
  <c r="U353" i="6"/>
  <c r="P353" i="6"/>
  <c r="Q353" i="6"/>
  <c r="R353" i="6"/>
  <c r="S353" i="6"/>
  <c r="U352" i="6"/>
  <c r="P352" i="6"/>
  <c r="Q352" i="6"/>
  <c r="R352" i="6"/>
  <c r="S352" i="6"/>
  <c r="U351" i="6"/>
  <c r="P351" i="6"/>
  <c r="Q351" i="6"/>
  <c r="R351" i="6"/>
  <c r="S351" i="6"/>
  <c r="U350" i="6"/>
  <c r="P350" i="6"/>
  <c r="Q350" i="6"/>
  <c r="R350" i="6"/>
  <c r="S350" i="6"/>
  <c r="U349" i="6"/>
  <c r="P349" i="6"/>
  <c r="Q349" i="6"/>
  <c r="R349" i="6"/>
  <c r="S349" i="6"/>
  <c r="U348" i="6"/>
  <c r="P348" i="6"/>
  <c r="Q348" i="6"/>
  <c r="R348" i="6"/>
  <c r="S348" i="6"/>
  <c r="U347" i="6"/>
  <c r="P347" i="6"/>
  <c r="Q347" i="6"/>
  <c r="R347" i="6"/>
  <c r="S347" i="6"/>
  <c r="U346" i="6"/>
  <c r="P346" i="6"/>
  <c r="Q346" i="6"/>
  <c r="R346" i="6"/>
  <c r="S346" i="6"/>
  <c r="U345" i="6"/>
  <c r="P345" i="6"/>
  <c r="Q345" i="6"/>
  <c r="R345" i="6"/>
  <c r="S345" i="6"/>
  <c r="U344" i="6"/>
  <c r="P344" i="6"/>
  <c r="Q344" i="6"/>
  <c r="R344" i="6"/>
  <c r="S344" i="6"/>
  <c r="U343" i="6"/>
  <c r="P343" i="6"/>
  <c r="Q343" i="6"/>
  <c r="R343" i="6"/>
  <c r="S343" i="6"/>
  <c r="U342" i="6"/>
  <c r="P342" i="6"/>
  <c r="Q342" i="6"/>
  <c r="R342" i="6"/>
  <c r="S342" i="6"/>
  <c r="U341" i="6"/>
  <c r="P341" i="6"/>
  <c r="Q341" i="6"/>
  <c r="R341" i="6"/>
  <c r="S341" i="6"/>
  <c r="U340" i="6"/>
  <c r="P340" i="6"/>
  <c r="Q340" i="6"/>
  <c r="R340" i="6"/>
  <c r="S340" i="6"/>
  <c r="U339" i="6"/>
  <c r="P339" i="6"/>
  <c r="Q339" i="6"/>
  <c r="R339" i="6"/>
  <c r="S339" i="6"/>
  <c r="U338" i="6"/>
  <c r="P338" i="6"/>
  <c r="Q338" i="6"/>
  <c r="R338" i="6"/>
  <c r="S338" i="6"/>
  <c r="U337" i="6"/>
  <c r="P337" i="6"/>
  <c r="Q337" i="6"/>
  <c r="R337" i="6"/>
  <c r="S337" i="6"/>
  <c r="U336" i="6"/>
  <c r="P336" i="6"/>
  <c r="Q336" i="6"/>
  <c r="R336" i="6"/>
  <c r="S336" i="6"/>
  <c r="U335" i="6"/>
  <c r="P335" i="6"/>
  <c r="Q335" i="6"/>
  <c r="R335" i="6"/>
  <c r="S335" i="6"/>
  <c r="U334" i="6"/>
  <c r="P334" i="6"/>
  <c r="Q334" i="6"/>
  <c r="R334" i="6"/>
  <c r="S334" i="6"/>
  <c r="U333" i="6"/>
  <c r="P333" i="6"/>
  <c r="Q333" i="6"/>
  <c r="R333" i="6"/>
  <c r="S333" i="6"/>
  <c r="U332" i="6"/>
  <c r="P332" i="6"/>
  <c r="Q332" i="6"/>
  <c r="R332" i="6"/>
  <c r="S332" i="6"/>
  <c r="U331" i="6"/>
  <c r="P331" i="6"/>
  <c r="Q331" i="6"/>
  <c r="R331" i="6"/>
  <c r="S331" i="6"/>
  <c r="U330" i="6"/>
  <c r="P330" i="6"/>
  <c r="Q330" i="6"/>
  <c r="R330" i="6"/>
  <c r="S330" i="6"/>
  <c r="U329" i="6"/>
  <c r="P329" i="6"/>
  <c r="Q329" i="6"/>
  <c r="R329" i="6"/>
  <c r="S329" i="6"/>
  <c r="U328" i="6"/>
  <c r="P328" i="6"/>
  <c r="Q328" i="6"/>
  <c r="R328" i="6"/>
  <c r="S328" i="6"/>
  <c r="U327" i="6"/>
  <c r="P327" i="6"/>
  <c r="Q327" i="6"/>
  <c r="R327" i="6"/>
  <c r="S327" i="6"/>
  <c r="U326" i="6"/>
  <c r="P326" i="6"/>
  <c r="Q326" i="6"/>
  <c r="R326" i="6"/>
  <c r="S326" i="6"/>
  <c r="U325" i="6"/>
  <c r="P325" i="6"/>
  <c r="Q325" i="6"/>
  <c r="R325" i="6"/>
  <c r="S325" i="6"/>
  <c r="U324" i="6"/>
  <c r="P324" i="6"/>
  <c r="Q324" i="6"/>
  <c r="R324" i="6"/>
  <c r="S324" i="6"/>
  <c r="U323" i="6"/>
  <c r="P323" i="6"/>
  <c r="Q323" i="6"/>
  <c r="R323" i="6"/>
  <c r="S323" i="6"/>
  <c r="U322" i="6"/>
  <c r="P322" i="6"/>
  <c r="Q322" i="6"/>
  <c r="R322" i="6"/>
  <c r="S322" i="6"/>
  <c r="U321" i="6"/>
  <c r="P321" i="6"/>
  <c r="Q321" i="6"/>
  <c r="R321" i="6"/>
  <c r="S321" i="6"/>
  <c r="U320" i="6"/>
  <c r="P320" i="6"/>
  <c r="Q320" i="6"/>
  <c r="R320" i="6"/>
  <c r="S320" i="6"/>
  <c r="U319" i="6"/>
  <c r="P319" i="6"/>
  <c r="Q319" i="6"/>
  <c r="R319" i="6"/>
  <c r="S319" i="6"/>
  <c r="U318" i="6"/>
  <c r="P318" i="6"/>
  <c r="Q318" i="6"/>
  <c r="R318" i="6"/>
  <c r="S318" i="6"/>
  <c r="U317" i="6"/>
  <c r="P317" i="6"/>
  <c r="Q317" i="6"/>
  <c r="R317" i="6"/>
  <c r="S317" i="6"/>
  <c r="U316" i="6"/>
  <c r="P316" i="6"/>
  <c r="Q316" i="6"/>
  <c r="R316" i="6"/>
  <c r="S316" i="6"/>
  <c r="U315" i="6"/>
  <c r="P315" i="6"/>
  <c r="Q315" i="6"/>
  <c r="R315" i="6"/>
  <c r="S315" i="6"/>
  <c r="U314" i="6"/>
  <c r="P314" i="6"/>
  <c r="Q314" i="6"/>
  <c r="R314" i="6"/>
  <c r="S314" i="6"/>
  <c r="U313" i="6"/>
  <c r="P313" i="6"/>
  <c r="Q313" i="6"/>
  <c r="R313" i="6"/>
  <c r="S313" i="6"/>
  <c r="U312" i="6"/>
  <c r="P312" i="6"/>
  <c r="Q312" i="6"/>
  <c r="R312" i="6"/>
  <c r="S312" i="6"/>
  <c r="U311" i="6"/>
  <c r="P311" i="6"/>
  <c r="Q311" i="6"/>
  <c r="R311" i="6"/>
  <c r="S311" i="6"/>
  <c r="U310" i="6"/>
  <c r="P310" i="6"/>
  <c r="Q310" i="6"/>
  <c r="R310" i="6"/>
  <c r="S310" i="6"/>
  <c r="U309" i="6"/>
  <c r="P309" i="6"/>
  <c r="Q309" i="6"/>
  <c r="R309" i="6"/>
  <c r="S309" i="6"/>
  <c r="U308" i="6"/>
  <c r="P308" i="6"/>
  <c r="Q308" i="6"/>
  <c r="R308" i="6"/>
  <c r="S308" i="6"/>
  <c r="U307" i="6"/>
  <c r="P307" i="6"/>
  <c r="Q307" i="6"/>
  <c r="R307" i="6"/>
  <c r="S307" i="6"/>
  <c r="U306" i="6"/>
  <c r="P306" i="6"/>
  <c r="Q306" i="6"/>
  <c r="R306" i="6"/>
  <c r="S306" i="6"/>
  <c r="U305" i="6"/>
  <c r="P305" i="6"/>
  <c r="Q305" i="6"/>
  <c r="R305" i="6"/>
  <c r="S305" i="6"/>
  <c r="U304" i="6"/>
  <c r="P304" i="6"/>
  <c r="Q304" i="6"/>
  <c r="R304" i="6"/>
  <c r="S304" i="6"/>
  <c r="U303" i="6"/>
  <c r="P303" i="6"/>
  <c r="Q303" i="6"/>
  <c r="R303" i="6"/>
  <c r="S303" i="6"/>
  <c r="U302" i="6"/>
  <c r="P302" i="6"/>
  <c r="Q302" i="6"/>
  <c r="R302" i="6"/>
  <c r="S302" i="6"/>
  <c r="U301" i="6"/>
  <c r="P301" i="6"/>
  <c r="Q301" i="6"/>
  <c r="R301" i="6"/>
  <c r="S301" i="6"/>
  <c r="U300" i="6"/>
  <c r="P300" i="6"/>
  <c r="Q300" i="6"/>
  <c r="R300" i="6"/>
  <c r="S300" i="6"/>
  <c r="U299" i="6"/>
  <c r="P299" i="6"/>
  <c r="Q299" i="6"/>
  <c r="R299" i="6"/>
  <c r="S299" i="6"/>
  <c r="U298" i="6"/>
  <c r="P298" i="6"/>
  <c r="Q298" i="6"/>
  <c r="R298" i="6"/>
  <c r="S298" i="6"/>
  <c r="U297" i="6"/>
  <c r="P297" i="6"/>
  <c r="Q297" i="6"/>
  <c r="R297" i="6"/>
  <c r="S297" i="6"/>
  <c r="U296" i="6"/>
  <c r="P296" i="6"/>
  <c r="Q296" i="6"/>
  <c r="R296" i="6"/>
  <c r="S296" i="6"/>
  <c r="U295" i="6"/>
  <c r="P295" i="6"/>
  <c r="Q295" i="6"/>
  <c r="R295" i="6"/>
  <c r="S295" i="6"/>
  <c r="U294" i="6"/>
  <c r="P294" i="6"/>
  <c r="Q294" i="6"/>
  <c r="R294" i="6"/>
  <c r="S294" i="6"/>
  <c r="U293" i="6"/>
  <c r="P293" i="6"/>
  <c r="Q293" i="6"/>
  <c r="R293" i="6"/>
  <c r="S293" i="6"/>
  <c r="U292" i="6"/>
  <c r="P292" i="6"/>
  <c r="Q292" i="6"/>
  <c r="R292" i="6"/>
  <c r="S292" i="6"/>
  <c r="U291" i="6"/>
  <c r="P291" i="6"/>
  <c r="Q291" i="6"/>
  <c r="R291" i="6"/>
  <c r="S291" i="6"/>
  <c r="U290" i="6"/>
  <c r="P290" i="6"/>
  <c r="Q290" i="6"/>
  <c r="R290" i="6"/>
  <c r="S290" i="6"/>
  <c r="U289" i="6"/>
  <c r="P289" i="6"/>
  <c r="Q289" i="6"/>
  <c r="R289" i="6"/>
  <c r="S289" i="6"/>
  <c r="U288" i="6"/>
  <c r="P288" i="6"/>
  <c r="Q288" i="6"/>
  <c r="R288" i="6"/>
  <c r="S288" i="6"/>
  <c r="U287" i="6"/>
  <c r="P287" i="6"/>
  <c r="Q287" i="6"/>
  <c r="R287" i="6"/>
  <c r="S287" i="6"/>
  <c r="U286" i="6"/>
  <c r="P286" i="6"/>
  <c r="Q286" i="6"/>
  <c r="R286" i="6"/>
  <c r="S286" i="6"/>
  <c r="U285" i="6"/>
  <c r="P285" i="6"/>
  <c r="Q285" i="6"/>
  <c r="R285" i="6"/>
  <c r="S285" i="6"/>
  <c r="U284" i="6"/>
  <c r="P284" i="6"/>
  <c r="Q284" i="6"/>
  <c r="R284" i="6"/>
  <c r="S284" i="6"/>
  <c r="U283" i="6"/>
  <c r="P283" i="6"/>
  <c r="Q283" i="6"/>
  <c r="R283" i="6"/>
  <c r="S283" i="6"/>
  <c r="U282" i="6"/>
  <c r="P282" i="6"/>
  <c r="Q282" i="6"/>
  <c r="R282" i="6"/>
  <c r="S282" i="6"/>
  <c r="U281" i="6"/>
  <c r="P281" i="6"/>
  <c r="Q281" i="6"/>
  <c r="R281" i="6"/>
  <c r="S281" i="6"/>
  <c r="U280" i="6"/>
  <c r="P280" i="6"/>
  <c r="Q280" i="6"/>
  <c r="R280" i="6"/>
  <c r="S280" i="6"/>
  <c r="U279" i="6"/>
  <c r="P279" i="6"/>
  <c r="Q279" i="6"/>
  <c r="R279" i="6"/>
  <c r="S279" i="6"/>
  <c r="U278" i="6"/>
  <c r="P278" i="6"/>
  <c r="Q278" i="6"/>
  <c r="R278" i="6"/>
  <c r="S278" i="6"/>
  <c r="U277" i="6"/>
  <c r="P277" i="6"/>
  <c r="Q277" i="6"/>
  <c r="R277" i="6"/>
  <c r="S277" i="6"/>
  <c r="U276" i="6"/>
  <c r="P276" i="6"/>
  <c r="Q276" i="6"/>
  <c r="R276" i="6"/>
  <c r="S276" i="6"/>
  <c r="U275" i="6"/>
  <c r="P275" i="6"/>
  <c r="Q275" i="6"/>
  <c r="R275" i="6"/>
  <c r="S275" i="6"/>
  <c r="U274" i="6"/>
  <c r="P274" i="6"/>
  <c r="Q274" i="6"/>
  <c r="R274" i="6"/>
  <c r="S274" i="6"/>
  <c r="U273" i="6"/>
  <c r="P273" i="6"/>
  <c r="Q273" i="6"/>
  <c r="R273" i="6"/>
  <c r="S273" i="6"/>
  <c r="U272" i="6"/>
  <c r="P272" i="6"/>
  <c r="Q272" i="6"/>
  <c r="R272" i="6"/>
  <c r="S272" i="6"/>
  <c r="U271" i="6"/>
  <c r="P271" i="6"/>
  <c r="Q271" i="6"/>
  <c r="R271" i="6"/>
  <c r="S271" i="6"/>
  <c r="U270" i="6"/>
  <c r="P270" i="6"/>
  <c r="Q270" i="6"/>
  <c r="R270" i="6"/>
  <c r="S270" i="6"/>
  <c r="U269" i="6"/>
  <c r="P269" i="6"/>
  <c r="Q269" i="6"/>
  <c r="R269" i="6"/>
  <c r="S269" i="6"/>
  <c r="U268" i="6"/>
  <c r="P268" i="6"/>
  <c r="Q268" i="6"/>
  <c r="R268" i="6"/>
  <c r="S268" i="6"/>
  <c r="U267" i="6"/>
  <c r="P267" i="6"/>
  <c r="Q267" i="6"/>
  <c r="R267" i="6"/>
  <c r="S267" i="6"/>
  <c r="U266" i="6"/>
  <c r="P266" i="6"/>
  <c r="Q266" i="6"/>
  <c r="R266" i="6"/>
  <c r="S266" i="6"/>
  <c r="U265" i="6"/>
  <c r="P265" i="6"/>
  <c r="Q265" i="6"/>
  <c r="R265" i="6"/>
  <c r="S265" i="6"/>
  <c r="U264" i="6"/>
  <c r="P264" i="6"/>
  <c r="Q264" i="6"/>
  <c r="R264" i="6"/>
  <c r="S264" i="6"/>
  <c r="U263" i="6"/>
  <c r="P263" i="6"/>
  <c r="Q263" i="6"/>
  <c r="R263" i="6"/>
  <c r="S263" i="6"/>
  <c r="U262" i="6"/>
  <c r="P262" i="6"/>
  <c r="Q262" i="6"/>
  <c r="R262" i="6"/>
  <c r="S262" i="6"/>
  <c r="U261" i="6"/>
  <c r="P261" i="6"/>
  <c r="Q261" i="6"/>
  <c r="R261" i="6"/>
  <c r="S261" i="6"/>
  <c r="U260" i="6"/>
  <c r="P260" i="6"/>
  <c r="Q260" i="6"/>
  <c r="R260" i="6"/>
  <c r="S260" i="6"/>
  <c r="U259" i="6"/>
  <c r="P259" i="6"/>
  <c r="Q259" i="6"/>
  <c r="R259" i="6"/>
  <c r="S259" i="6"/>
  <c r="U258" i="6"/>
  <c r="P258" i="6"/>
  <c r="Q258" i="6"/>
  <c r="R258" i="6"/>
  <c r="S258" i="6"/>
  <c r="U257" i="6"/>
  <c r="P257" i="6"/>
  <c r="Q257" i="6"/>
  <c r="R257" i="6"/>
  <c r="S257" i="6"/>
  <c r="U256" i="6"/>
  <c r="P256" i="6"/>
  <c r="Q256" i="6"/>
  <c r="R256" i="6"/>
  <c r="S256" i="6"/>
  <c r="U255" i="6"/>
  <c r="P255" i="6"/>
  <c r="Q255" i="6"/>
  <c r="R255" i="6"/>
  <c r="S255" i="6"/>
  <c r="U254" i="6"/>
  <c r="P254" i="6"/>
  <c r="Q254" i="6"/>
  <c r="R254" i="6"/>
  <c r="S254" i="6"/>
  <c r="U253" i="6"/>
  <c r="P253" i="6"/>
  <c r="Q253" i="6"/>
  <c r="R253" i="6"/>
  <c r="S253" i="6"/>
  <c r="U252" i="6"/>
  <c r="P252" i="6"/>
  <c r="Q252" i="6"/>
  <c r="R252" i="6"/>
  <c r="S252" i="6"/>
  <c r="U251" i="6"/>
  <c r="P251" i="6"/>
  <c r="Q251" i="6"/>
  <c r="R251" i="6"/>
  <c r="S251" i="6"/>
  <c r="U250" i="6"/>
  <c r="P250" i="6"/>
  <c r="Q250" i="6"/>
  <c r="R250" i="6"/>
  <c r="S250" i="6"/>
  <c r="U249" i="6"/>
  <c r="P249" i="6"/>
  <c r="Q249" i="6"/>
  <c r="R249" i="6"/>
  <c r="S249" i="6"/>
  <c r="U248" i="6"/>
  <c r="P248" i="6"/>
  <c r="Q248" i="6"/>
  <c r="R248" i="6"/>
  <c r="S248" i="6"/>
  <c r="U247" i="6"/>
  <c r="P247" i="6"/>
  <c r="Q247" i="6"/>
  <c r="R247" i="6"/>
  <c r="S247" i="6"/>
  <c r="U246" i="6"/>
  <c r="P246" i="6"/>
  <c r="Q246" i="6"/>
  <c r="R246" i="6"/>
  <c r="S246" i="6"/>
  <c r="U245" i="6"/>
  <c r="P245" i="6"/>
  <c r="Q245" i="6"/>
  <c r="R245" i="6"/>
  <c r="S245" i="6"/>
  <c r="U244" i="6"/>
  <c r="P244" i="6"/>
  <c r="Q244" i="6"/>
  <c r="R244" i="6"/>
  <c r="S244" i="6"/>
  <c r="U243" i="6"/>
  <c r="P243" i="6"/>
  <c r="Q243" i="6"/>
  <c r="R243" i="6"/>
  <c r="S243" i="6"/>
  <c r="U242" i="6"/>
  <c r="P242" i="6"/>
  <c r="Q242" i="6"/>
  <c r="R242" i="6"/>
  <c r="S242" i="6"/>
  <c r="U241" i="6"/>
  <c r="P241" i="6"/>
  <c r="Q241" i="6"/>
  <c r="R241" i="6"/>
  <c r="S241" i="6"/>
  <c r="U240" i="6"/>
  <c r="P240" i="6"/>
  <c r="Q240" i="6"/>
  <c r="R240" i="6"/>
  <c r="S240" i="6"/>
  <c r="U239" i="6"/>
  <c r="P239" i="6"/>
  <c r="Q239" i="6"/>
  <c r="R239" i="6"/>
  <c r="S239" i="6"/>
  <c r="U238" i="6"/>
  <c r="P238" i="6"/>
  <c r="Q238" i="6"/>
  <c r="R238" i="6"/>
  <c r="S238" i="6"/>
  <c r="U237" i="6"/>
  <c r="P237" i="6"/>
  <c r="Q237" i="6"/>
  <c r="R237" i="6"/>
  <c r="S237" i="6"/>
  <c r="U236" i="6"/>
  <c r="P236" i="6"/>
  <c r="Q236" i="6"/>
  <c r="R236" i="6"/>
  <c r="S236" i="6"/>
  <c r="U235" i="6"/>
  <c r="P235" i="6"/>
  <c r="Q235" i="6"/>
  <c r="R235" i="6"/>
  <c r="S235" i="6"/>
  <c r="U234" i="6"/>
  <c r="P234" i="6"/>
  <c r="Q234" i="6"/>
  <c r="R234" i="6"/>
  <c r="S234" i="6"/>
  <c r="U233" i="6"/>
  <c r="P233" i="6"/>
  <c r="Q233" i="6"/>
  <c r="R233" i="6"/>
  <c r="S233" i="6"/>
  <c r="U232" i="6"/>
  <c r="P232" i="6"/>
  <c r="Q232" i="6"/>
  <c r="R232" i="6"/>
  <c r="S232" i="6"/>
  <c r="U231" i="6"/>
  <c r="P231" i="6"/>
  <c r="Q231" i="6"/>
  <c r="R231" i="6"/>
  <c r="S231" i="6"/>
  <c r="U230" i="6"/>
  <c r="P230" i="6"/>
  <c r="Q230" i="6"/>
  <c r="R230" i="6"/>
  <c r="S230" i="6"/>
  <c r="U229" i="6"/>
  <c r="P229" i="6"/>
  <c r="Q229" i="6"/>
  <c r="R229" i="6"/>
  <c r="S229" i="6"/>
  <c r="U228" i="6"/>
  <c r="P228" i="6"/>
  <c r="Q228" i="6"/>
  <c r="R228" i="6"/>
  <c r="S228" i="6"/>
  <c r="U227" i="6"/>
  <c r="P227" i="6"/>
  <c r="Q227" i="6"/>
  <c r="R227" i="6"/>
  <c r="S227" i="6"/>
  <c r="U226" i="6"/>
  <c r="P226" i="6"/>
  <c r="Q226" i="6"/>
  <c r="R226" i="6"/>
  <c r="S226" i="6"/>
  <c r="U225" i="6"/>
  <c r="P225" i="6"/>
  <c r="Q225" i="6"/>
  <c r="R225" i="6"/>
  <c r="S225" i="6"/>
  <c r="U224" i="6"/>
  <c r="P224" i="6"/>
  <c r="Q224" i="6"/>
  <c r="R224" i="6"/>
  <c r="S224" i="6"/>
  <c r="U223" i="6"/>
  <c r="P223" i="6"/>
  <c r="Q223" i="6"/>
  <c r="R223" i="6"/>
  <c r="S223" i="6"/>
  <c r="U222" i="6"/>
  <c r="P222" i="6"/>
  <c r="Q222" i="6"/>
  <c r="R222" i="6"/>
  <c r="S222" i="6"/>
  <c r="U221" i="6"/>
  <c r="P221" i="6"/>
  <c r="Q221" i="6"/>
  <c r="R221" i="6"/>
  <c r="S221" i="6"/>
  <c r="U220" i="6"/>
  <c r="P220" i="6"/>
  <c r="Q220" i="6"/>
  <c r="R220" i="6"/>
  <c r="S220" i="6"/>
  <c r="U219" i="6"/>
  <c r="P219" i="6"/>
  <c r="Q219" i="6"/>
  <c r="R219" i="6"/>
  <c r="S219" i="6"/>
  <c r="U218" i="6"/>
  <c r="P218" i="6"/>
  <c r="Q218" i="6"/>
  <c r="R218" i="6"/>
  <c r="S218" i="6"/>
  <c r="U217" i="6"/>
  <c r="P217" i="6"/>
  <c r="Q217" i="6"/>
  <c r="R217" i="6"/>
  <c r="S217" i="6"/>
  <c r="U216" i="6"/>
  <c r="P216" i="6"/>
  <c r="Q216" i="6"/>
  <c r="R216" i="6"/>
  <c r="S216" i="6"/>
  <c r="U215" i="6"/>
  <c r="P215" i="6"/>
  <c r="Q215" i="6"/>
  <c r="R215" i="6"/>
  <c r="S215" i="6"/>
  <c r="U214" i="6"/>
  <c r="P214" i="6"/>
  <c r="Q214" i="6"/>
  <c r="R214" i="6"/>
  <c r="S214" i="6"/>
  <c r="U213" i="6"/>
  <c r="P213" i="6"/>
  <c r="Q213" i="6"/>
  <c r="R213" i="6"/>
  <c r="S213" i="6"/>
  <c r="U212" i="6"/>
  <c r="P212" i="6"/>
  <c r="Q212" i="6"/>
  <c r="R212" i="6"/>
  <c r="S212" i="6"/>
  <c r="U211" i="6"/>
  <c r="P211" i="6"/>
  <c r="Q211" i="6"/>
  <c r="R211" i="6"/>
  <c r="S211" i="6"/>
  <c r="U210" i="6"/>
  <c r="P210" i="6"/>
  <c r="Q210" i="6"/>
  <c r="R210" i="6"/>
  <c r="S210" i="6"/>
  <c r="U209" i="6"/>
  <c r="P209" i="6"/>
  <c r="Q209" i="6"/>
  <c r="R209" i="6"/>
  <c r="S209" i="6"/>
  <c r="U208" i="6"/>
  <c r="P208" i="6"/>
  <c r="Q208" i="6"/>
  <c r="R208" i="6"/>
  <c r="S208" i="6"/>
  <c r="U207" i="6"/>
  <c r="P207" i="6"/>
  <c r="Q207" i="6"/>
  <c r="R207" i="6"/>
  <c r="S207" i="6"/>
  <c r="U206" i="6"/>
  <c r="P206" i="6"/>
  <c r="Q206" i="6"/>
  <c r="R206" i="6"/>
  <c r="S206" i="6"/>
  <c r="U205" i="6"/>
  <c r="P205" i="6"/>
  <c r="Q205" i="6"/>
  <c r="R205" i="6"/>
  <c r="S205" i="6"/>
  <c r="U204" i="6"/>
  <c r="P204" i="6"/>
  <c r="Q204" i="6"/>
  <c r="R204" i="6"/>
  <c r="S204" i="6"/>
  <c r="U203" i="6"/>
  <c r="P203" i="6"/>
  <c r="Q203" i="6"/>
  <c r="R203" i="6"/>
  <c r="S203" i="6"/>
  <c r="U202" i="6"/>
  <c r="P202" i="6"/>
  <c r="Q202" i="6"/>
  <c r="R202" i="6"/>
  <c r="S202" i="6"/>
  <c r="U201" i="6"/>
  <c r="P201" i="6"/>
  <c r="Q201" i="6"/>
  <c r="R201" i="6"/>
  <c r="S201" i="6"/>
  <c r="U200" i="6"/>
  <c r="P200" i="6"/>
  <c r="Q200" i="6"/>
  <c r="R200" i="6"/>
  <c r="S200" i="6"/>
  <c r="U199" i="6"/>
  <c r="P199" i="6"/>
  <c r="Q199" i="6"/>
  <c r="R199" i="6"/>
  <c r="S199" i="6"/>
  <c r="U198" i="6"/>
  <c r="P198" i="6"/>
  <c r="Q198" i="6"/>
  <c r="R198" i="6"/>
  <c r="S198" i="6"/>
  <c r="U197" i="6"/>
  <c r="P197" i="6"/>
  <c r="Q197" i="6"/>
  <c r="R197" i="6"/>
  <c r="S197" i="6"/>
  <c r="U196" i="6"/>
  <c r="P196" i="6"/>
  <c r="Q196" i="6"/>
  <c r="R196" i="6"/>
  <c r="S196" i="6"/>
  <c r="U195" i="6"/>
  <c r="P195" i="6"/>
  <c r="Q195" i="6"/>
  <c r="R195" i="6"/>
  <c r="S195" i="6"/>
  <c r="U194" i="6"/>
  <c r="P194" i="6"/>
  <c r="Q194" i="6"/>
  <c r="R194" i="6"/>
  <c r="S194" i="6"/>
  <c r="U193" i="6"/>
  <c r="P193" i="6"/>
  <c r="Q193" i="6"/>
  <c r="R193" i="6"/>
  <c r="S193" i="6"/>
  <c r="U192" i="6"/>
  <c r="P192" i="6"/>
  <c r="Q192" i="6"/>
  <c r="R192" i="6"/>
  <c r="S192" i="6"/>
  <c r="U191" i="6"/>
  <c r="P191" i="6"/>
  <c r="Q191" i="6"/>
  <c r="R191" i="6"/>
  <c r="S191" i="6"/>
  <c r="U190" i="6"/>
  <c r="P190" i="6"/>
  <c r="Q190" i="6"/>
  <c r="R190" i="6"/>
  <c r="S190" i="6"/>
  <c r="U189" i="6"/>
  <c r="P189" i="6"/>
  <c r="Q189" i="6"/>
  <c r="R189" i="6"/>
  <c r="S189" i="6"/>
  <c r="U188" i="6"/>
  <c r="P188" i="6"/>
  <c r="Q188" i="6"/>
  <c r="R188" i="6"/>
  <c r="S188" i="6"/>
  <c r="U187" i="6"/>
  <c r="P187" i="6"/>
  <c r="Q187" i="6"/>
  <c r="R187" i="6"/>
  <c r="S187" i="6"/>
  <c r="U186" i="6"/>
  <c r="P186" i="6"/>
  <c r="Q186" i="6"/>
  <c r="R186" i="6"/>
  <c r="S186" i="6"/>
  <c r="U185" i="6"/>
  <c r="P185" i="6"/>
  <c r="Q185" i="6"/>
  <c r="R185" i="6"/>
  <c r="S185" i="6"/>
  <c r="U184" i="6"/>
  <c r="P184" i="6"/>
  <c r="Q184" i="6"/>
  <c r="R184" i="6"/>
  <c r="S184" i="6"/>
  <c r="U183" i="6"/>
  <c r="P183" i="6"/>
  <c r="Q183" i="6"/>
  <c r="R183" i="6"/>
  <c r="S183" i="6"/>
  <c r="U182" i="6"/>
  <c r="P182" i="6"/>
  <c r="Q182" i="6"/>
  <c r="R182" i="6"/>
  <c r="S182" i="6"/>
  <c r="U181" i="6"/>
  <c r="P181" i="6"/>
  <c r="Q181" i="6"/>
  <c r="R181" i="6"/>
  <c r="S181" i="6"/>
  <c r="U180" i="6"/>
  <c r="P180" i="6"/>
  <c r="Q180" i="6"/>
  <c r="R180" i="6"/>
  <c r="S180" i="6"/>
  <c r="U179" i="6"/>
  <c r="P179" i="6"/>
  <c r="Q179" i="6"/>
  <c r="R179" i="6"/>
  <c r="S179" i="6"/>
  <c r="U178" i="6"/>
  <c r="P178" i="6"/>
  <c r="Q178" i="6"/>
  <c r="R178" i="6"/>
  <c r="S178" i="6"/>
  <c r="U177" i="6"/>
  <c r="P177" i="6"/>
  <c r="Q177" i="6"/>
  <c r="R177" i="6"/>
  <c r="S177" i="6"/>
  <c r="U176" i="6"/>
  <c r="P176" i="6"/>
  <c r="Q176" i="6"/>
  <c r="R176" i="6"/>
  <c r="S176" i="6"/>
  <c r="U175" i="6"/>
  <c r="P175" i="6"/>
  <c r="Q175" i="6"/>
  <c r="R175" i="6"/>
  <c r="S175" i="6"/>
  <c r="U174" i="6"/>
  <c r="P174" i="6"/>
  <c r="Q174" i="6"/>
  <c r="R174" i="6"/>
  <c r="S174" i="6"/>
  <c r="U173" i="6"/>
  <c r="P173" i="6"/>
  <c r="Q173" i="6"/>
  <c r="R173" i="6"/>
  <c r="S173" i="6"/>
  <c r="U172" i="6"/>
  <c r="P172" i="6"/>
  <c r="Q172" i="6"/>
  <c r="R172" i="6"/>
  <c r="S172" i="6"/>
  <c r="U171" i="6"/>
  <c r="P171" i="6"/>
  <c r="Q171" i="6"/>
  <c r="R171" i="6"/>
  <c r="S171" i="6"/>
  <c r="U170" i="6"/>
  <c r="P170" i="6"/>
  <c r="Q170" i="6"/>
  <c r="R170" i="6"/>
  <c r="S170" i="6"/>
  <c r="U169" i="6"/>
  <c r="P169" i="6"/>
  <c r="Q169" i="6"/>
  <c r="R169" i="6"/>
  <c r="S169" i="6"/>
  <c r="U168" i="6"/>
  <c r="P168" i="6"/>
  <c r="Q168" i="6"/>
  <c r="R168" i="6"/>
  <c r="S168" i="6"/>
  <c r="U167" i="6"/>
  <c r="P167" i="6"/>
  <c r="Q167" i="6"/>
  <c r="R167" i="6"/>
  <c r="S167" i="6"/>
  <c r="U166" i="6"/>
  <c r="P166" i="6"/>
  <c r="Q166" i="6"/>
  <c r="R166" i="6"/>
  <c r="S166" i="6"/>
  <c r="U165" i="6"/>
  <c r="P165" i="6"/>
  <c r="Q165" i="6"/>
  <c r="R165" i="6"/>
  <c r="S165" i="6"/>
  <c r="U164" i="6"/>
  <c r="P164" i="6"/>
  <c r="Q164" i="6"/>
  <c r="R164" i="6"/>
  <c r="S164" i="6"/>
  <c r="U163" i="6"/>
  <c r="P163" i="6"/>
  <c r="Q163" i="6"/>
  <c r="R163" i="6"/>
  <c r="S163" i="6"/>
  <c r="U162" i="6"/>
  <c r="P162" i="6"/>
  <c r="Q162" i="6"/>
  <c r="R162" i="6"/>
  <c r="S162" i="6"/>
  <c r="U161" i="6"/>
  <c r="P161" i="6"/>
  <c r="Q161" i="6"/>
  <c r="R161" i="6"/>
  <c r="S161" i="6"/>
  <c r="U160" i="6"/>
  <c r="P160" i="6"/>
  <c r="Q160" i="6"/>
  <c r="R160" i="6"/>
  <c r="S160" i="6"/>
  <c r="U159" i="6"/>
  <c r="P159" i="6"/>
  <c r="Q159" i="6"/>
  <c r="R159" i="6"/>
  <c r="S159" i="6"/>
  <c r="U158" i="6"/>
  <c r="P158" i="6"/>
  <c r="Q158" i="6"/>
  <c r="R158" i="6"/>
  <c r="S158" i="6"/>
  <c r="U157" i="6"/>
  <c r="P157" i="6"/>
  <c r="Q157" i="6"/>
  <c r="R157" i="6"/>
  <c r="S157" i="6"/>
  <c r="U156" i="6"/>
  <c r="P156" i="6"/>
  <c r="Q156" i="6"/>
  <c r="R156" i="6"/>
  <c r="S156" i="6"/>
  <c r="U155" i="6"/>
  <c r="P155" i="6"/>
  <c r="Q155" i="6"/>
  <c r="R155" i="6"/>
  <c r="S155" i="6"/>
  <c r="U154" i="6"/>
  <c r="P154" i="6"/>
  <c r="Q154" i="6"/>
  <c r="R154" i="6"/>
  <c r="S154" i="6"/>
  <c r="U153" i="6"/>
  <c r="P153" i="6"/>
  <c r="Q153" i="6"/>
  <c r="R153" i="6"/>
  <c r="S153" i="6"/>
  <c r="U152" i="6"/>
  <c r="P152" i="6"/>
  <c r="Q152" i="6"/>
  <c r="R152" i="6"/>
  <c r="S152" i="6"/>
  <c r="U151" i="6"/>
  <c r="P151" i="6"/>
  <c r="Q151" i="6"/>
  <c r="R151" i="6"/>
  <c r="S151" i="6"/>
  <c r="U150" i="6"/>
  <c r="P150" i="6"/>
  <c r="Q150" i="6"/>
  <c r="R150" i="6"/>
  <c r="S150" i="6"/>
  <c r="U149" i="6"/>
  <c r="P149" i="6"/>
  <c r="Q149" i="6"/>
  <c r="R149" i="6"/>
  <c r="S149" i="6"/>
  <c r="U148" i="6"/>
  <c r="P148" i="6"/>
  <c r="Q148" i="6"/>
  <c r="R148" i="6"/>
  <c r="S148" i="6"/>
  <c r="U147" i="6"/>
  <c r="P147" i="6"/>
  <c r="Q147" i="6"/>
  <c r="R147" i="6"/>
  <c r="S147" i="6"/>
  <c r="U146" i="6"/>
  <c r="P146" i="6"/>
  <c r="Q146" i="6"/>
  <c r="R146" i="6"/>
  <c r="S146" i="6"/>
  <c r="U145" i="6"/>
  <c r="P145" i="6"/>
  <c r="Q145" i="6"/>
  <c r="R145" i="6"/>
  <c r="S145" i="6"/>
  <c r="U144" i="6"/>
  <c r="P144" i="6"/>
  <c r="Q144" i="6"/>
  <c r="R144" i="6"/>
  <c r="S144" i="6"/>
  <c r="U143" i="6"/>
  <c r="P143" i="6"/>
  <c r="Q143" i="6"/>
  <c r="R143" i="6"/>
  <c r="S143" i="6"/>
  <c r="U142" i="6"/>
  <c r="P142" i="6"/>
  <c r="Q142" i="6"/>
  <c r="R142" i="6"/>
  <c r="S142" i="6"/>
  <c r="U141" i="6"/>
  <c r="P141" i="6"/>
  <c r="Q141" i="6"/>
  <c r="R141" i="6"/>
  <c r="S141" i="6"/>
  <c r="U140" i="6"/>
  <c r="P140" i="6"/>
  <c r="Q140" i="6"/>
  <c r="R140" i="6"/>
  <c r="S140" i="6"/>
  <c r="U139" i="6"/>
  <c r="P139" i="6"/>
  <c r="Q139" i="6"/>
  <c r="R139" i="6"/>
  <c r="S139" i="6"/>
  <c r="U138" i="6"/>
  <c r="P138" i="6"/>
  <c r="Q138" i="6"/>
  <c r="R138" i="6"/>
  <c r="S138" i="6"/>
  <c r="U137" i="6"/>
  <c r="P137" i="6"/>
  <c r="Q137" i="6"/>
  <c r="R137" i="6"/>
  <c r="S137" i="6"/>
  <c r="U136" i="6"/>
  <c r="P136" i="6"/>
  <c r="Q136" i="6"/>
  <c r="R136" i="6"/>
  <c r="S136" i="6"/>
  <c r="U135" i="6"/>
  <c r="P135" i="6"/>
  <c r="Q135" i="6"/>
  <c r="R135" i="6"/>
  <c r="S135" i="6"/>
  <c r="U134" i="6"/>
  <c r="P134" i="6"/>
  <c r="Q134" i="6"/>
  <c r="R134" i="6"/>
  <c r="S134" i="6"/>
  <c r="U133" i="6"/>
  <c r="P133" i="6"/>
  <c r="Q133" i="6"/>
  <c r="R133" i="6"/>
  <c r="S133" i="6"/>
  <c r="U132" i="6"/>
  <c r="P132" i="6"/>
  <c r="Q132" i="6"/>
  <c r="R132" i="6"/>
  <c r="S132" i="6"/>
  <c r="U131" i="6"/>
  <c r="P131" i="6"/>
  <c r="Q131" i="6"/>
  <c r="R131" i="6"/>
  <c r="S131" i="6"/>
  <c r="U130" i="6"/>
  <c r="P130" i="6"/>
  <c r="Q130" i="6"/>
  <c r="R130" i="6"/>
  <c r="S130" i="6"/>
  <c r="U129" i="6"/>
  <c r="P129" i="6"/>
  <c r="Q129" i="6"/>
  <c r="R129" i="6"/>
  <c r="S129" i="6"/>
  <c r="U128" i="6"/>
  <c r="P128" i="6"/>
  <c r="Q128" i="6"/>
  <c r="R128" i="6"/>
  <c r="S128" i="6"/>
  <c r="U127" i="6"/>
  <c r="P127" i="6"/>
  <c r="Q127" i="6"/>
  <c r="R127" i="6"/>
  <c r="S127" i="6"/>
  <c r="U126" i="6"/>
  <c r="P126" i="6"/>
  <c r="Q126" i="6"/>
  <c r="R126" i="6"/>
  <c r="S126" i="6"/>
  <c r="U125" i="6"/>
  <c r="P125" i="6"/>
  <c r="Q125" i="6"/>
  <c r="R125" i="6"/>
  <c r="S125" i="6"/>
  <c r="U124" i="6"/>
  <c r="P124" i="6"/>
  <c r="Q124" i="6"/>
  <c r="R124" i="6"/>
  <c r="S124" i="6"/>
  <c r="U123" i="6"/>
  <c r="P123" i="6"/>
  <c r="Q123" i="6"/>
  <c r="R123" i="6"/>
  <c r="S123" i="6"/>
  <c r="U122" i="6"/>
  <c r="P122" i="6"/>
  <c r="Q122" i="6"/>
  <c r="R122" i="6"/>
  <c r="S122" i="6"/>
  <c r="U121" i="6"/>
  <c r="P121" i="6"/>
  <c r="Q121" i="6"/>
  <c r="R121" i="6"/>
  <c r="S121" i="6"/>
  <c r="U120" i="6"/>
  <c r="P120" i="6"/>
  <c r="Q120" i="6"/>
  <c r="R120" i="6"/>
  <c r="S120" i="6"/>
  <c r="U119" i="6"/>
  <c r="P119" i="6"/>
  <c r="Q119" i="6"/>
  <c r="R119" i="6"/>
  <c r="S119" i="6"/>
  <c r="U118" i="6"/>
  <c r="P118" i="6"/>
  <c r="Q118" i="6"/>
  <c r="R118" i="6"/>
  <c r="S118" i="6"/>
  <c r="U117" i="6"/>
  <c r="P117" i="6"/>
  <c r="Q117" i="6"/>
  <c r="R117" i="6"/>
  <c r="S117" i="6"/>
  <c r="U116" i="6"/>
  <c r="P116" i="6"/>
  <c r="Q116" i="6"/>
  <c r="R116" i="6"/>
  <c r="S116" i="6"/>
  <c r="U115" i="6"/>
  <c r="P115" i="6"/>
  <c r="Q115" i="6"/>
  <c r="R115" i="6"/>
  <c r="S115" i="6"/>
  <c r="U114" i="6"/>
  <c r="P114" i="6"/>
  <c r="Q114" i="6"/>
  <c r="R114" i="6"/>
  <c r="S114" i="6"/>
  <c r="U113" i="6"/>
  <c r="P113" i="6"/>
  <c r="Q113" i="6"/>
  <c r="R113" i="6"/>
  <c r="S113" i="6"/>
  <c r="U112" i="6"/>
  <c r="P112" i="6"/>
  <c r="Q112" i="6"/>
  <c r="R112" i="6"/>
  <c r="S112" i="6"/>
  <c r="U111" i="6"/>
  <c r="P111" i="6"/>
  <c r="Q111" i="6"/>
  <c r="R111" i="6"/>
  <c r="S111" i="6"/>
  <c r="U110" i="6"/>
  <c r="P110" i="6"/>
  <c r="Q110" i="6"/>
  <c r="R110" i="6"/>
  <c r="S110" i="6"/>
  <c r="U109" i="6"/>
  <c r="P109" i="6"/>
  <c r="Q109" i="6"/>
  <c r="R109" i="6"/>
  <c r="S109" i="6"/>
  <c r="U108" i="6"/>
  <c r="P108" i="6"/>
  <c r="Q108" i="6"/>
  <c r="R108" i="6"/>
  <c r="S108" i="6"/>
  <c r="U107" i="6"/>
  <c r="P107" i="6"/>
  <c r="Q107" i="6"/>
  <c r="R107" i="6"/>
  <c r="S107" i="6"/>
  <c r="U106" i="6"/>
  <c r="P106" i="6"/>
  <c r="Q106" i="6"/>
  <c r="R106" i="6"/>
  <c r="S106" i="6"/>
  <c r="U105" i="6"/>
  <c r="P105" i="6"/>
  <c r="Q105" i="6"/>
  <c r="R105" i="6"/>
  <c r="S105" i="6"/>
  <c r="U104" i="6"/>
  <c r="P104" i="6"/>
  <c r="Q104" i="6"/>
  <c r="R104" i="6"/>
  <c r="S104" i="6"/>
  <c r="U103" i="6"/>
  <c r="P103" i="6"/>
  <c r="Q103" i="6"/>
  <c r="R103" i="6"/>
  <c r="S103" i="6"/>
  <c r="U102" i="6"/>
  <c r="P102" i="6"/>
  <c r="Q102" i="6"/>
  <c r="R102" i="6"/>
  <c r="S102" i="6"/>
  <c r="U101" i="6"/>
  <c r="P101" i="6"/>
  <c r="Q101" i="6"/>
  <c r="R101" i="6"/>
  <c r="S101" i="6"/>
  <c r="U100" i="6"/>
  <c r="P100" i="6"/>
  <c r="Q100" i="6"/>
  <c r="R100" i="6"/>
  <c r="S100" i="6"/>
  <c r="U99" i="6"/>
  <c r="P99" i="6"/>
  <c r="Q99" i="6"/>
  <c r="R99" i="6"/>
  <c r="S99" i="6"/>
  <c r="U98" i="6"/>
  <c r="P98" i="6"/>
  <c r="Q98" i="6"/>
  <c r="R98" i="6"/>
  <c r="S98" i="6"/>
  <c r="U97" i="6"/>
  <c r="P97" i="6"/>
  <c r="Q97" i="6"/>
  <c r="R97" i="6"/>
  <c r="S97" i="6"/>
  <c r="U96" i="6"/>
  <c r="P96" i="6"/>
  <c r="Q96" i="6"/>
  <c r="R96" i="6"/>
  <c r="S96" i="6"/>
  <c r="U95" i="6"/>
  <c r="P95" i="6"/>
  <c r="Q95" i="6"/>
  <c r="R95" i="6"/>
  <c r="S95" i="6"/>
  <c r="U94" i="6"/>
  <c r="P94" i="6"/>
  <c r="Q94" i="6"/>
  <c r="R94" i="6"/>
  <c r="S94" i="6"/>
  <c r="U93" i="6"/>
  <c r="P93" i="6"/>
  <c r="Q93" i="6"/>
  <c r="R93" i="6"/>
  <c r="S93" i="6"/>
  <c r="U92" i="6"/>
  <c r="P92" i="6"/>
  <c r="Q92" i="6"/>
  <c r="R92" i="6"/>
  <c r="S92" i="6"/>
  <c r="U91" i="6"/>
  <c r="P91" i="6"/>
  <c r="Q91" i="6"/>
  <c r="R91" i="6"/>
  <c r="S91" i="6"/>
  <c r="U90" i="6"/>
  <c r="P90" i="6"/>
  <c r="Q90" i="6"/>
  <c r="R90" i="6"/>
  <c r="S90" i="6"/>
  <c r="U89" i="6"/>
  <c r="P89" i="6"/>
  <c r="Q89" i="6"/>
  <c r="R89" i="6"/>
  <c r="S89" i="6"/>
  <c r="U88" i="6"/>
  <c r="P88" i="6"/>
  <c r="Q88" i="6"/>
  <c r="R88" i="6"/>
  <c r="S88" i="6"/>
  <c r="U87" i="6"/>
  <c r="P87" i="6"/>
  <c r="Q87" i="6"/>
  <c r="R87" i="6"/>
  <c r="S87" i="6"/>
  <c r="U86" i="6"/>
  <c r="P86" i="6"/>
  <c r="Q86" i="6"/>
  <c r="R86" i="6"/>
  <c r="S86" i="6"/>
  <c r="U85" i="6"/>
  <c r="P85" i="6"/>
  <c r="Q85" i="6"/>
  <c r="R85" i="6"/>
  <c r="S85" i="6"/>
  <c r="U84" i="6"/>
  <c r="P84" i="6"/>
  <c r="Q84" i="6"/>
  <c r="R84" i="6"/>
  <c r="S84" i="6"/>
  <c r="U83" i="6"/>
  <c r="P83" i="6"/>
  <c r="Q83" i="6"/>
  <c r="R83" i="6"/>
  <c r="S83" i="6"/>
  <c r="U82" i="6"/>
  <c r="P82" i="6"/>
  <c r="Q82" i="6"/>
  <c r="R82" i="6"/>
  <c r="S82" i="6"/>
  <c r="U81" i="6"/>
  <c r="P81" i="6"/>
  <c r="Q81" i="6"/>
  <c r="R81" i="6"/>
  <c r="S81" i="6"/>
  <c r="U80" i="6"/>
  <c r="P80" i="6"/>
  <c r="Q80" i="6"/>
  <c r="R80" i="6"/>
  <c r="S80" i="6"/>
  <c r="U79" i="6"/>
  <c r="P79" i="6"/>
  <c r="Q79" i="6"/>
  <c r="R79" i="6"/>
  <c r="S79" i="6"/>
  <c r="U78" i="6"/>
  <c r="P78" i="6"/>
  <c r="Q78" i="6"/>
  <c r="R78" i="6"/>
  <c r="S78" i="6"/>
  <c r="U77" i="6"/>
  <c r="P77" i="6"/>
  <c r="Q77" i="6"/>
  <c r="R77" i="6"/>
  <c r="S77" i="6"/>
  <c r="U76" i="6"/>
  <c r="P76" i="6"/>
  <c r="Q76" i="6"/>
  <c r="R76" i="6"/>
  <c r="S76" i="6"/>
  <c r="U75" i="6"/>
  <c r="P75" i="6"/>
  <c r="Q75" i="6"/>
  <c r="R75" i="6"/>
  <c r="S75" i="6"/>
  <c r="U74" i="6"/>
  <c r="P74" i="6"/>
  <c r="Q74" i="6"/>
  <c r="R74" i="6"/>
  <c r="S74" i="6"/>
  <c r="U73" i="6"/>
  <c r="P73" i="6"/>
  <c r="Q73" i="6"/>
  <c r="R73" i="6"/>
  <c r="S73" i="6"/>
  <c r="U72" i="6"/>
  <c r="P72" i="6"/>
  <c r="Q72" i="6"/>
  <c r="R72" i="6"/>
  <c r="S72" i="6"/>
  <c r="U71" i="6"/>
  <c r="P71" i="6"/>
  <c r="Q71" i="6"/>
  <c r="R71" i="6"/>
  <c r="S71" i="6"/>
  <c r="U70" i="6"/>
  <c r="P70" i="6"/>
  <c r="Q70" i="6"/>
  <c r="R70" i="6"/>
  <c r="S70" i="6"/>
  <c r="U69" i="6"/>
  <c r="P69" i="6"/>
  <c r="Q69" i="6"/>
  <c r="R69" i="6"/>
  <c r="S69" i="6"/>
  <c r="U68" i="6"/>
  <c r="P68" i="6"/>
  <c r="Q68" i="6"/>
  <c r="R68" i="6"/>
  <c r="S68" i="6"/>
  <c r="U67" i="6"/>
  <c r="P67" i="6"/>
  <c r="Q67" i="6"/>
  <c r="R67" i="6"/>
  <c r="S67" i="6"/>
  <c r="U66" i="6"/>
  <c r="P66" i="6"/>
  <c r="Q66" i="6"/>
  <c r="R66" i="6"/>
  <c r="S66" i="6"/>
  <c r="U65" i="6"/>
  <c r="P65" i="6"/>
  <c r="Q65" i="6"/>
  <c r="R65" i="6"/>
  <c r="S65" i="6"/>
  <c r="U64" i="6"/>
  <c r="P64" i="6"/>
  <c r="Q64" i="6"/>
  <c r="R64" i="6"/>
  <c r="S64" i="6"/>
  <c r="U63" i="6"/>
  <c r="P63" i="6"/>
  <c r="Q63" i="6"/>
  <c r="R63" i="6"/>
  <c r="S63" i="6"/>
  <c r="U62" i="6"/>
  <c r="P62" i="6"/>
  <c r="Q62" i="6"/>
  <c r="R62" i="6"/>
  <c r="S62" i="6"/>
  <c r="U61" i="6"/>
  <c r="P61" i="6"/>
  <c r="Q61" i="6"/>
  <c r="R61" i="6"/>
  <c r="S61" i="6"/>
  <c r="U60" i="6"/>
  <c r="P60" i="6"/>
  <c r="Q60" i="6"/>
  <c r="R60" i="6"/>
  <c r="S60" i="6"/>
  <c r="U59" i="6"/>
  <c r="P59" i="6"/>
  <c r="Q59" i="6"/>
  <c r="R59" i="6"/>
  <c r="S59" i="6"/>
  <c r="U58" i="6"/>
  <c r="P58" i="6"/>
  <c r="Q58" i="6"/>
  <c r="R58" i="6"/>
  <c r="S58" i="6"/>
  <c r="U57" i="6"/>
  <c r="P57" i="6"/>
  <c r="Q57" i="6"/>
  <c r="R57" i="6"/>
  <c r="S57" i="6"/>
  <c r="U56" i="6"/>
  <c r="P56" i="6"/>
  <c r="Q56" i="6"/>
  <c r="R56" i="6"/>
  <c r="S56" i="6"/>
  <c r="U55" i="6"/>
  <c r="P55" i="6"/>
  <c r="Q55" i="6"/>
  <c r="R55" i="6"/>
  <c r="S55" i="6"/>
  <c r="U54" i="6"/>
  <c r="P54" i="6"/>
  <c r="Q54" i="6"/>
  <c r="R54" i="6"/>
  <c r="S54" i="6"/>
  <c r="U53" i="6"/>
  <c r="P53" i="6"/>
  <c r="Q53" i="6"/>
  <c r="R53" i="6"/>
  <c r="S53" i="6"/>
  <c r="U52" i="6"/>
  <c r="P52" i="6"/>
  <c r="Q52" i="6"/>
  <c r="R52" i="6"/>
  <c r="S52" i="6"/>
  <c r="U51" i="6"/>
  <c r="P51" i="6"/>
  <c r="Q51" i="6"/>
  <c r="R51" i="6"/>
  <c r="S51" i="6"/>
  <c r="U50" i="6"/>
  <c r="P50" i="6"/>
  <c r="Q50" i="6"/>
  <c r="R50" i="6"/>
  <c r="S50" i="6"/>
  <c r="U49" i="6"/>
  <c r="P49" i="6"/>
  <c r="Q49" i="6"/>
  <c r="R49" i="6"/>
  <c r="S49" i="6"/>
  <c r="U48" i="6"/>
  <c r="P48" i="6"/>
  <c r="Q48" i="6"/>
  <c r="R48" i="6"/>
  <c r="S48" i="6"/>
  <c r="U47" i="6"/>
  <c r="P47" i="6"/>
  <c r="Q47" i="6"/>
  <c r="R47" i="6"/>
  <c r="S47" i="6"/>
  <c r="U46" i="6"/>
  <c r="P46" i="6"/>
  <c r="Q46" i="6"/>
  <c r="R46" i="6"/>
  <c r="S46" i="6"/>
  <c r="U45" i="6"/>
  <c r="P45" i="6"/>
  <c r="Q45" i="6"/>
  <c r="R45" i="6"/>
  <c r="S45" i="6"/>
  <c r="U44" i="6"/>
  <c r="P44" i="6"/>
  <c r="Q44" i="6"/>
  <c r="R44" i="6"/>
  <c r="S44" i="6"/>
  <c r="U43" i="6"/>
  <c r="P43" i="6"/>
  <c r="Q43" i="6"/>
  <c r="R43" i="6"/>
  <c r="S43" i="6"/>
  <c r="U42" i="6"/>
  <c r="P42" i="6"/>
  <c r="Q42" i="6"/>
  <c r="R42" i="6"/>
  <c r="S42" i="6"/>
  <c r="U41" i="6"/>
  <c r="P41" i="6"/>
  <c r="Q41" i="6"/>
  <c r="R41" i="6"/>
  <c r="S41" i="6"/>
  <c r="U40" i="6"/>
  <c r="P40" i="6"/>
  <c r="Q40" i="6"/>
  <c r="R40" i="6"/>
  <c r="S40" i="6"/>
  <c r="U39" i="6"/>
  <c r="P39" i="6"/>
  <c r="Q39" i="6"/>
  <c r="R39" i="6"/>
  <c r="S39" i="6"/>
  <c r="U38" i="6"/>
  <c r="P38" i="6"/>
  <c r="Q38" i="6"/>
  <c r="R38" i="6"/>
  <c r="S38" i="6"/>
  <c r="U37" i="6"/>
  <c r="P37" i="6"/>
  <c r="Q37" i="6"/>
  <c r="R37" i="6"/>
  <c r="S37" i="6"/>
  <c r="U36" i="6"/>
  <c r="P36" i="6"/>
  <c r="Q36" i="6"/>
  <c r="R36" i="6"/>
  <c r="S36" i="6"/>
  <c r="U35" i="6"/>
  <c r="P35" i="6"/>
  <c r="Q35" i="6"/>
  <c r="R35" i="6"/>
  <c r="S35" i="6"/>
  <c r="U34" i="6"/>
  <c r="P34" i="6"/>
  <c r="Q34" i="6"/>
  <c r="R34" i="6"/>
  <c r="S34" i="6"/>
  <c r="U33" i="6"/>
  <c r="P33" i="6"/>
  <c r="Q33" i="6"/>
  <c r="R33" i="6"/>
  <c r="S33" i="6"/>
  <c r="U32" i="6"/>
  <c r="P32" i="6"/>
  <c r="Q32" i="6"/>
  <c r="R32" i="6"/>
  <c r="S32" i="6"/>
  <c r="U31" i="6"/>
  <c r="P31" i="6"/>
  <c r="Q31" i="6"/>
  <c r="R31" i="6"/>
  <c r="S31" i="6"/>
  <c r="U30" i="6"/>
  <c r="P30" i="6"/>
  <c r="Q30" i="6"/>
  <c r="R30" i="6"/>
  <c r="S30" i="6"/>
  <c r="U29" i="6"/>
  <c r="P29" i="6"/>
  <c r="Q29" i="6"/>
  <c r="R29" i="6"/>
  <c r="S29" i="6"/>
  <c r="U28" i="6"/>
  <c r="P28" i="6"/>
  <c r="Q28" i="6"/>
  <c r="R28" i="6"/>
  <c r="S28" i="6"/>
  <c r="U27" i="6"/>
  <c r="P27" i="6"/>
  <c r="Q27" i="6"/>
  <c r="R27" i="6"/>
  <c r="S27" i="6"/>
  <c r="U26" i="6"/>
  <c r="P26" i="6"/>
  <c r="Q26" i="6"/>
  <c r="R26" i="6"/>
  <c r="S26" i="6"/>
  <c r="E84" i="2"/>
  <c r="F84" i="2"/>
  <c r="E83" i="2"/>
  <c r="F83" i="2"/>
  <c r="E82" i="2"/>
  <c r="F82" i="2"/>
  <c r="E81" i="2"/>
  <c r="F81" i="2"/>
  <c r="E80" i="2"/>
  <c r="F80" i="2"/>
  <c r="E79" i="2"/>
  <c r="F79" i="2"/>
  <c r="E78" i="2"/>
  <c r="F78" i="2"/>
  <c r="E77" i="2"/>
  <c r="F77" i="2"/>
  <c r="E76" i="2"/>
  <c r="F76" i="2"/>
  <c r="E75" i="2"/>
  <c r="F75" i="2"/>
  <c r="E74" i="2"/>
  <c r="F74" i="2"/>
  <c r="E73" i="2"/>
  <c r="F73" i="2"/>
  <c r="E72" i="2"/>
  <c r="F72" i="2"/>
  <c r="E71" i="2"/>
  <c r="F71" i="2"/>
  <c r="E70" i="2"/>
  <c r="F70" i="2"/>
  <c r="E69" i="2"/>
  <c r="F69" i="2"/>
  <c r="E68" i="2"/>
  <c r="F68" i="2"/>
  <c r="E67" i="2"/>
  <c r="F67" i="2"/>
  <c r="E66" i="2"/>
  <c r="F66" i="2"/>
  <c r="E65" i="2"/>
  <c r="F65" i="2"/>
  <c r="E64" i="2"/>
  <c r="F64" i="2"/>
  <c r="E63" i="2"/>
  <c r="F63" i="2"/>
  <c r="E62" i="2"/>
  <c r="F62" i="2"/>
  <c r="E61" i="2"/>
  <c r="F61" i="2"/>
  <c r="E60" i="2"/>
  <c r="F60" i="2"/>
  <c r="E59" i="2"/>
  <c r="F59" i="2"/>
  <c r="E58" i="2"/>
  <c r="F58" i="2"/>
  <c r="E57" i="2"/>
  <c r="F57" i="2"/>
  <c r="E56" i="2"/>
  <c r="F56" i="2"/>
  <c r="E55" i="2"/>
  <c r="F55" i="2"/>
  <c r="F54" i="2"/>
  <c r="F53" i="2"/>
  <c r="F52" i="2"/>
  <c r="F51" i="2"/>
  <c r="F50" i="2"/>
  <c r="F49" i="2"/>
  <c r="F48" i="2"/>
  <c r="F47" i="2"/>
  <c r="E46" i="2"/>
  <c r="F46" i="2"/>
  <c r="E45" i="2"/>
  <c r="F45" i="2"/>
  <c r="F44" i="2"/>
  <c r="F43" i="2"/>
  <c r="F42" i="2"/>
  <c r="F41" i="2"/>
  <c r="F40" i="2"/>
  <c r="F39" i="2"/>
  <c r="F38" i="2"/>
  <c r="F37" i="2"/>
  <c r="F36" i="2"/>
  <c r="F35" i="2"/>
  <c r="F34" i="2"/>
  <c r="F33" i="2"/>
  <c r="F32" i="2"/>
  <c r="F31" i="2"/>
  <c r="F30" i="2"/>
  <c r="F29" i="2"/>
  <c r="F28" i="2"/>
  <c r="F27" i="2"/>
  <c r="E26" i="2"/>
  <c r="F26" i="2"/>
  <c r="E25" i="2"/>
  <c r="F25" i="2"/>
  <c r="F24" i="2"/>
  <c r="F23" i="2"/>
  <c r="F22" i="2"/>
  <c r="E21" i="2"/>
  <c r="F21" i="2"/>
  <c r="F20" i="2"/>
  <c r="F19" i="2"/>
  <c r="F18" i="2"/>
  <c r="F17" i="2"/>
  <c r="F16" i="2"/>
  <c r="F15" i="2"/>
  <c r="F14" i="2"/>
  <c r="F13" i="2"/>
  <c r="F12" i="2"/>
  <c r="F11" i="2"/>
  <c r="F10" i="2"/>
  <c r="F9" i="2"/>
  <c r="F8" i="2"/>
  <c r="E7" i="2"/>
  <c r="F7" i="2"/>
  <c r="F6" i="2"/>
  <c r="F5" i="2"/>
  <c r="E54" i="2"/>
  <c r="E53" i="2"/>
  <c r="E52" i="2"/>
  <c r="E51" i="2"/>
  <c r="E50" i="2"/>
  <c r="E49" i="2"/>
  <c r="E48" i="2"/>
  <c r="E47" i="2"/>
  <c r="E44" i="2"/>
  <c r="E43" i="2"/>
  <c r="E42" i="2"/>
  <c r="E41" i="2"/>
  <c r="E40" i="2"/>
  <c r="E39" i="2"/>
  <c r="E38" i="2"/>
  <c r="E37" i="2"/>
  <c r="E36" i="2"/>
  <c r="E35" i="2"/>
  <c r="E34" i="2"/>
  <c r="E33" i="2"/>
  <c r="E32" i="2"/>
  <c r="E31" i="2"/>
  <c r="E30" i="2"/>
  <c r="E29" i="2"/>
  <c r="E28" i="2"/>
  <c r="E27" i="2"/>
  <c r="E24" i="2"/>
  <c r="E23" i="2"/>
  <c r="E22" i="2"/>
  <c r="E20" i="2"/>
  <c r="E19" i="2"/>
  <c r="E18" i="2"/>
  <c r="E17" i="2"/>
  <c r="E16" i="2"/>
  <c r="E15" i="2"/>
  <c r="E14" i="2"/>
  <c r="E13" i="2"/>
  <c r="E12" i="2"/>
  <c r="E11" i="2"/>
  <c r="E10" i="2"/>
  <c r="E9" i="2"/>
  <c r="E8" i="2"/>
  <c r="E6" i="2"/>
  <c r="E5" i="2"/>
  <c r="E4" i="2"/>
  <c r="F4" i="2"/>
  <c r="G181" i="3"/>
  <c r="C181" i="3"/>
  <c r="D181" i="3"/>
  <c r="H181" i="3"/>
  <c r="G180" i="3"/>
  <c r="C180" i="3"/>
  <c r="D180" i="3"/>
  <c r="H180" i="3"/>
  <c r="G179" i="3"/>
  <c r="C179" i="3"/>
  <c r="D179" i="3"/>
  <c r="H179" i="3"/>
  <c r="G178" i="3"/>
  <c r="C178" i="3"/>
  <c r="D178" i="3"/>
  <c r="H178" i="3"/>
  <c r="G177" i="3"/>
  <c r="C177" i="3"/>
  <c r="D177" i="3"/>
  <c r="H177" i="3"/>
  <c r="G176" i="3"/>
  <c r="C176" i="3"/>
  <c r="D176" i="3"/>
  <c r="H176" i="3"/>
  <c r="G175" i="3"/>
  <c r="C175" i="3"/>
  <c r="D175" i="3"/>
  <c r="H175" i="3"/>
  <c r="G174" i="3"/>
  <c r="C174" i="3"/>
  <c r="D174" i="3"/>
  <c r="H174" i="3"/>
  <c r="G173" i="3"/>
  <c r="C173" i="3"/>
  <c r="D173" i="3"/>
  <c r="H173" i="3"/>
  <c r="G172" i="3"/>
  <c r="C172" i="3"/>
  <c r="D172" i="3"/>
  <c r="H172" i="3"/>
  <c r="G171" i="3"/>
  <c r="C171" i="3"/>
  <c r="D171" i="3"/>
  <c r="H171" i="3"/>
  <c r="G170" i="3"/>
  <c r="C170" i="3"/>
  <c r="D170" i="3"/>
  <c r="H170" i="3"/>
  <c r="G169" i="3"/>
  <c r="C169" i="3"/>
  <c r="D169" i="3"/>
  <c r="H169" i="3"/>
  <c r="G168" i="3"/>
  <c r="C168" i="3"/>
  <c r="D168" i="3"/>
  <c r="H168" i="3"/>
  <c r="G167" i="3"/>
  <c r="C167" i="3"/>
  <c r="D167" i="3"/>
  <c r="H167" i="3"/>
  <c r="G166" i="3"/>
  <c r="C166" i="3"/>
  <c r="D166" i="3"/>
  <c r="H166" i="3"/>
  <c r="G165" i="3"/>
  <c r="C165" i="3"/>
  <c r="D165" i="3"/>
  <c r="H165" i="3"/>
  <c r="G163" i="3"/>
  <c r="C163" i="3"/>
  <c r="D163" i="3"/>
  <c r="H163" i="3"/>
  <c r="G162" i="3"/>
  <c r="C162" i="3"/>
  <c r="D162" i="3"/>
  <c r="H162" i="3"/>
  <c r="G161" i="3"/>
  <c r="C161" i="3"/>
  <c r="D161" i="3"/>
  <c r="H161" i="3"/>
  <c r="G160" i="3"/>
  <c r="C160" i="3"/>
  <c r="D160" i="3"/>
  <c r="H160" i="3"/>
  <c r="G159" i="3"/>
  <c r="C159" i="3"/>
  <c r="D159" i="3"/>
  <c r="H159" i="3"/>
  <c r="G158" i="3"/>
  <c r="C158" i="3"/>
  <c r="D158" i="3"/>
  <c r="H158" i="3"/>
  <c r="G157" i="3"/>
  <c r="C157" i="3"/>
  <c r="D157" i="3"/>
  <c r="H157" i="3"/>
  <c r="G156" i="3"/>
  <c r="C156" i="3"/>
  <c r="D156" i="3"/>
  <c r="H156" i="3"/>
  <c r="G155" i="3"/>
  <c r="C155" i="3"/>
  <c r="D155" i="3"/>
  <c r="H155" i="3"/>
  <c r="G154" i="3"/>
  <c r="C154" i="3"/>
  <c r="D154" i="3"/>
  <c r="H154" i="3"/>
  <c r="G153" i="3"/>
  <c r="C153" i="3"/>
  <c r="D153" i="3"/>
  <c r="H153" i="3"/>
  <c r="G152" i="3"/>
  <c r="C152" i="3"/>
  <c r="D152" i="3"/>
  <c r="H152" i="3"/>
  <c r="G151" i="3"/>
  <c r="C151" i="3"/>
  <c r="D151" i="3"/>
  <c r="H151" i="3"/>
  <c r="G150" i="3"/>
  <c r="C150" i="3"/>
  <c r="D150" i="3"/>
  <c r="H150" i="3"/>
  <c r="G149" i="3"/>
  <c r="C149" i="3"/>
  <c r="D149" i="3"/>
  <c r="H149" i="3"/>
  <c r="G148" i="3"/>
  <c r="C148" i="3"/>
  <c r="D148" i="3"/>
  <c r="H148" i="3"/>
  <c r="G147" i="3"/>
  <c r="C147" i="3"/>
  <c r="D147" i="3"/>
  <c r="H147" i="3"/>
  <c r="G146" i="3"/>
  <c r="C146" i="3"/>
  <c r="D146" i="3"/>
  <c r="H146" i="3"/>
  <c r="G145" i="3"/>
  <c r="C145" i="3"/>
  <c r="D145" i="3"/>
  <c r="H145" i="3"/>
  <c r="G144" i="3"/>
  <c r="C144" i="3"/>
  <c r="D144" i="3"/>
  <c r="H144" i="3"/>
  <c r="G143" i="3"/>
  <c r="C143" i="3"/>
  <c r="D143" i="3"/>
  <c r="H143" i="3"/>
  <c r="G142" i="3"/>
  <c r="C142" i="3"/>
  <c r="D142" i="3"/>
  <c r="H142" i="3"/>
  <c r="G141" i="3"/>
  <c r="C141" i="3"/>
  <c r="D141" i="3"/>
  <c r="H141" i="3"/>
  <c r="G140" i="3"/>
  <c r="C140" i="3"/>
  <c r="D140" i="3"/>
  <c r="H140" i="3"/>
  <c r="G139" i="3"/>
  <c r="C139" i="3"/>
  <c r="D139" i="3"/>
  <c r="H139" i="3"/>
  <c r="G138" i="3"/>
  <c r="C138" i="3"/>
  <c r="D138" i="3"/>
  <c r="H138" i="3"/>
  <c r="G137" i="3"/>
  <c r="C137" i="3"/>
  <c r="D137" i="3"/>
  <c r="H137" i="3"/>
  <c r="G136" i="3"/>
  <c r="C136" i="3"/>
  <c r="D136" i="3"/>
  <c r="H136" i="3"/>
  <c r="G135" i="3"/>
  <c r="C135" i="3"/>
  <c r="D135" i="3"/>
  <c r="H135" i="3"/>
  <c r="G134" i="3"/>
  <c r="C134" i="3"/>
  <c r="D134" i="3"/>
  <c r="H134" i="3"/>
  <c r="G133" i="3"/>
  <c r="C133" i="3"/>
  <c r="D133" i="3"/>
  <c r="H133" i="3"/>
  <c r="G132" i="3"/>
  <c r="C132" i="3"/>
  <c r="D132" i="3"/>
  <c r="H132" i="3"/>
  <c r="G131" i="3"/>
  <c r="C131" i="3"/>
  <c r="D131" i="3"/>
  <c r="H131" i="3"/>
  <c r="G130" i="3"/>
  <c r="C130" i="3"/>
  <c r="D130" i="3"/>
  <c r="H130" i="3"/>
  <c r="G129" i="3"/>
  <c r="C129" i="3"/>
  <c r="D129" i="3"/>
  <c r="H129" i="3"/>
  <c r="G128" i="3"/>
  <c r="C128" i="3"/>
  <c r="D128" i="3"/>
  <c r="H128" i="3"/>
  <c r="G127" i="3"/>
  <c r="C127" i="3"/>
  <c r="D127" i="3"/>
  <c r="H127" i="3"/>
  <c r="G126" i="3"/>
  <c r="C126" i="3"/>
  <c r="D126" i="3"/>
  <c r="H126" i="3"/>
  <c r="G125" i="3"/>
  <c r="C125" i="3"/>
  <c r="D125" i="3"/>
  <c r="H125" i="3"/>
  <c r="G124" i="3"/>
  <c r="C124" i="3"/>
  <c r="D124" i="3"/>
  <c r="H124" i="3"/>
  <c r="G123" i="3"/>
  <c r="C123" i="3"/>
  <c r="D123" i="3"/>
  <c r="H123" i="3"/>
  <c r="G122" i="3"/>
  <c r="C122" i="3"/>
  <c r="D122" i="3"/>
  <c r="H122" i="3"/>
  <c r="G121" i="3"/>
  <c r="C121" i="3"/>
  <c r="D121" i="3"/>
  <c r="H121" i="3"/>
  <c r="G120" i="3"/>
  <c r="C120" i="3"/>
  <c r="D120" i="3"/>
  <c r="H120" i="3"/>
  <c r="G119" i="3"/>
  <c r="C119" i="3"/>
  <c r="D119" i="3"/>
  <c r="H119" i="3"/>
  <c r="G118" i="3"/>
  <c r="C118" i="3"/>
  <c r="D118" i="3"/>
  <c r="H118" i="3"/>
  <c r="G117" i="3"/>
  <c r="C117" i="3"/>
  <c r="D117" i="3"/>
  <c r="H117" i="3"/>
  <c r="G116" i="3"/>
  <c r="C116" i="3"/>
  <c r="D116" i="3"/>
  <c r="H116" i="3"/>
  <c r="G114" i="3"/>
  <c r="C114" i="3"/>
  <c r="D114" i="3"/>
  <c r="H114" i="3"/>
  <c r="G113" i="3"/>
  <c r="C113" i="3"/>
  <c r="D113" i="3"/>
  <c r="H113" i="3"/>
  <c r="G112" i="3"/>
  <c r="C112" i="3"/>
  <c r="D112" i="3"/>
  <c r="H112" i="3"/>
  <c r="G111" i="3"/>
  <c r="C111" i="3"/>
  <c r="D111" i="3"/>
  <c r="H111" i="3"/>
  <c r="G110" i="3"/>
  <c r="C110" i="3"/>
  <c r="D110" i="3"/>
  <c r="H110" i="3"/>
  <c r="G109" i="3"/>
  <c r="C109" i="3"/>
  <c r="D109" i="3"/>
  <c r="H109" i="3"/>
  <c r="G108" i="3"/>
  <c r="C108" i="3"/>
  <c r="D108" i="3"/>
  <c r="H108" i="3"/>
  <c r="G107" i="3"/>
  <c r="C107" i="3"/>
  <c r="D107" i="3"/>
  <c r="H107" i="3"/>
  <c r="G106" i="3"/>
  <c r="C106" i="3"/>
  <c r="D106" i="3"/>
  <c r="H106" i="3"/>
  <c r="G105" i="3"/>
  <c r="C105" i="3"/>
  <c r="D105" i="3"/>
  <c r="H105" i="3"/>
  <c r="G104" i="3"/>
  <c r="C104" i="3"/>
  <c r="D104" i="3"/>
  <c r="H104" i="3"/>
  <c r="G96" i="3"/>
  <c r="C96" i="3"/>
  <c r="D96" i="3"/>
  <c r="H96" i="3"/>
  <c r="G95" i="3"/>
  <c r="C95" i="3"/>
  <c r="D95" i="3"/>
  <c r="H95" i="3"/>
  <c r="G94" i="3"/>
  <c r="C94" i="3"/>
  <c r="D94" i="3"/>
  <c r="H94" i="3"/>
  <c r="G93" i="3"/>
  <c r="C93" i="3"/>
  <c r="D93" i="3"/>
  <c r="H93" i="3"/>
  <c r="G92" i="3"/>
  <c r="C92" i="3"/>
  <c r="D92" i="3"/>
  <c r="H92" i="3"/>
  <c r="G91" i="3"/>
  <c r="C91" i="3"/>
  <c r="D91" i="3"/>
  <c r="H91" i="3"/>
  <c r="G88" i="3"/>
  <c r="C88" i="3"/>
  <c r="D88" i="3"/>
  <c r="H88" i="3"/>
  <c r="G87" i="3"/>
  <c r="C87" i="3"/>
  <c r="D87" i="3"/>
  <c r="H87" i="3"/>
  <c r="G86" i="3"/>
  <c r="C86" i="3"/>
  <c r="D86" i="3"/>
  <c r="H86" i="3"/>
  <c r="G85" i="3"/>
  <c r="C85" i="3"/>
  <c r="D85" i="3"/>
  <c r="H85" i="3"/>
  <c r="G84" i="3"/>
  <c r="C84" i="3"/>
  <c r="D84" i="3"/>
  <c r="H84" i="3"/>
  <c r="G83" i="3"/>
  <c r="C83" i="3"/>
  <c r="D83" i="3"/>
  <c r="H83" i="3"/>
  <c r="G82" i="3"/>
  <c r="C82" i="3"/>
  <c r="D82" i="3"/>
  <c r="H82" i="3"/>
  <c r="G81" i="3"/>
  <c r="C81" i="3"/>
  <c r="D81" i="3"/>
  <c r="H81" i="3"/>
  <c r="G80" i="3"/>
  <c r="C80" i="3"/>
  <c r="D80" i="3"/>
  <c r="H80" i="3"/>
  <c r="G79" i="3"/>
  <c r="C79" i="3"/>
  <c r="D79" i="3"/>
  <c r="H79" i="3"/>
  <c r="G78" i="3"/>
  <c r="C78" i="3"/>
  <c r="D78" i="3"/>
  <c r="H78" i="3"/>
  <c r="G77" i="3"/>
  <c r="C77" i="3"/>
  <c r="D77" i="3"/>
  <c r="H77" i="3"/>
  <c r="G76" i="3"/>
  <c r="C76" i="3"/>
  <c r="D76" i="3"/>
  <c r="H76" i="3"/>
  <c r="G75" i="3"/>
  <c r="C75" i="3"/>
  <c r="D75" i="3"/>
  <c r="H75" i="3"/>
  <c r="G74" i="3"/>
  <c r="C74" i="3"/>
  <c r="D74" i="3"/>
  <c r="H74" i="3"/>
  <c r="G73" i="3"/>
  <c r="C73" i="3"/>
  <c r="D73" i="3"/>
  <c r="H73" i="3"/>
  <c r="G71" i="3"/>
  <c r="C71" i="3"/>
  <c r="D71" i="3"/>
  <c r="H71" i="3"/>
  <c r="G70" i="3"/>
  <c r="C70" i="3"/>
  <c r="D70" i="3"/>
  <c r="H70" i="3"/>
  <c r="G69" i="3"/>
  <c r="C69" i="3"/>
  <c r="D69" i="3"/>
  <c r="H69" i="3"/>
  <c r="G68" i="3"/>
  <c r="C68" i="3"/>
  <c r="D68" i="3"/>
  <c r="H68" i="3"/>
  <c r="G67" i="3"/>
  <c r="C67" i="3"/>
  <c r="D67" i="3"/>
  <c r="H67" i="3"/>
  <c r="G66" i="3"/>
  <c r="C66" i="3"/>
  <c r="D66" i="3"/>
  <c r="H66" i="3"/>
  <c r="G65" i="3"/>
  <c r="C65" i="3"/>
  <c r="D65" i="3"/>
  <c r="H65" i="3"/>
  <c r="G64" i="3"/>
  <c r="C64" i="3"/>
  <c r="D64" i="3"/>
  <c r="H64" i="3"/>
  <c r="G63" i="3"/>
  <c r="C63" i="3"/>
  <c r="D63" i="3"/>
  <c r="H63" i="3"/>
  <c r="G62" i="3"/>
  <c r="C62" i="3"/>
  <c r="D62" i="3"/>
  <c r="H62" i="3"/>
  <c r="G61" i="3"/>
  <c r="C61" i="3"/>
  <c r="D61" i="3"/>
  <c r="H61" i="3"/>
  <c r="G60" i="3"/>
  <c r="C60" i="3"/>
  <c r="D60" i="3"/>
  <c r="H60" i="3"/>
  <c r="G59" i="3"/>
  <c r="C59" i="3"/>
  <c r="D59" i="3"/>
  <c r="H59" i="3"/>
  <c r="G58" i="3"/>
  <c r="C58" i="3"/>
  <c r="D58" i="3"/>
  <c r="H58" i="3"/>
  <c r="G57" i="3"/>
  <c r="C57" i="3"/>
  <c r="D57" i="3"/>
  <c r="H57" i="3"/>
  <c r="G56" i="3"/>
  <c r="C56" i="3"/>
  <c r="D56" i="3"/>
  <c r="H56" i="3"/>
  <c r="G55" i="3"/>
  <c r="C55" i="3"/>
  <c r="D55" i="3"/>
  <c r="H55" i="3"/>
  <c r="G54" i="3"/>
  <c r="C54" i="3"/>
  <c r="D54" i="3"/>
  <c r="H54" i="3"/>
  <c r="G53" i="3"/>
  <c r="C53" i="3"/>
  <c r="D53" i="3"/>
  <c r="H53" i="3"/>
  <c r="G52" i="3"/>
  <c r="C52" i="3"/>
  <c r="D52" i="3"/>
  <c r="H52" i="3"/>
  <c r="G51" i="3"/>
  <c r="C51" i="3"/>
  <c r="D51" i="3"/>
  <c r="H51" i="3"/>
  <c r="G50" i="3"/>
  <c r="C50" i="3"/>
  <c r="D50" i="3"/>
  <c r="H50" i="3"/>
  <c r="G48" i="3"/>
  <c r="C48" i="3"/>
  <c r="D48" i="3"/>
  <c r="H48" i="3"/>
  <c r="G47" i="3"/>
  <c r="C47" i="3"/>
  <c r="D47" i="3"/>
  <c r="H47" i="3"/>
  <c r="G46" i="3"/>
  <c r="C46" i="3"/>
  <c r="D46" i="3"/>
  <c r="H46" i="3"/>
  <c r="G45" i="3"/>
  <c r="C45" i="3"/>
  <c r="D45" i="3"/>
  <c r="H45" i="3"/>
  <c r="G44" i="3"/>
  <c r="C44" i="3"/>
  <c r="D44" i="3"/>
  <c r="H44" i="3"/>
  <c r="G43" i="3"/>
  <c r="C43" i="3"/>
  <c r="D43" i="3"/>
  <c r="H43" i="3"/>
  <c r="G42" i="3"/>
  <c r="C42" i="3"/>
  <c r="D42" i="3"/>
  <c r="H42" i="3"/>
  <c r="G41" i="3"/>
  <c r="C41" i="3"/>
  <c r="D41" i="3"/>
  <c r="H41" i="3"/>
  <c r="G40" i="3"/>
  <c r="C40" i="3"/>
  <c r="D40" i="3"/>
  <c r="H40" i="3"/>
  <c r="G39" i="3"/>
  <c r="C39" i="3"/>
  <c r="D39" i="3"/>
  <c r="H39" i="3"/>
  <c r="G38" i="3"/>
  <c r="C38" i="3"/>
  <c r="D38" i="3"/>
  <c r="H38" i="3"/>
  <c r="G37" i="3"/>
  <c r="C37" i="3"/>
  <c r="D37" i="3"/>
  <c r="H37" i="3"/>
  <c r="G36" i="3"/>
  <c r="C36" i="3"/>
  <c r="D36" i="3"/>
  <c r="H36" i="3"/>
  <c r="G35" i="3"/>
  <c r="C35" i="3"/>
  <c r="D35" i="3"/>
  <c r="H35" i="3"/>
  <c r="G34" i="3"/>
  <c r="C34" i="3"/>
  <c r="D34" i="3"/>
  <c r="H34" i="3"/>
  <c r="G33" i="3"/>
  <c r="C33" i="3"/>
  <c r="D33" i="3"/>
  <c r="H33" i="3"/>
  <c r="G32" i="3"/>
  <c r="C32" i="3"/>
  <c r="D32" i="3"/>
  <c r="H32" i="3"/>
  <c r="G31" i="3"/>
  <c r="C31" i="3"/>
  <c r="D31" i="3"/>
  <c r="H31" i="3"/>
  <c r="G30" i="3"/>
  <c r="C30" i="3"/>
  <c r="D30" i="3"/>
  <c r="H30" i="3"/>
  <c r="G29" i="3"/>
  <c r="C29" i="3"/>
  <c r="D29" i="3"/>
  <c r="H29" i="3"/>
  <c r="G28" i="3"/>
  <c r="C28" i="3"/>
  <c r="D28" i="3"/>
  <c r="H28" i="3"/>
  <c r="G27" i="3"/>
  <c r="C27" i="3"/>
  <c r="D27" i="3"/>
  <c r="H27" i="3"/>
  <c r="G26" i="3"/>
  <c r="C26" i="3"/>
  <c r="D26" i="3"/>
  <c r="H26" i="3"/>
  <c r="G25" i="3"/>
  <c r="C25" i="3"/>
  <c r="D25" i="3"/>
  <c r="H25" i="3"/>
  <c r="G24" i="3"/>
  <c r="C24" i="3"/>
  <c r="D24" i="3"/>
  <c r="H24" i="3"/>
  <c r="G23" i="3"/>
  <c r="C23" i="3"/>
  <c r="D23" i="3"/>
  <c r="H23" i="3"/>
  <c r="G22" i="3"/>
  <c r="C22" i="3"/>
  <c r="D22" i="3"/>
  <c r="H22" i="3"/>
  <c r="G21" i="3"/>
  <c r="C21" i="3"/>
  <c r="D21" i="3"/>
  <c r="H21" i="3"/>
  <c r="G18" i="3"/>
  <c r="C18" i="3"/>
  <c r="D18" i="3"/>
  <c r="H18" i="3"/>
  <c r="G17" i="3"/>
  <c r="C17" i="3"/>
  <c r="D17" i="3"/>
  <c r="H17" i="3"/>
  <c r="G16" i="3"/>
  <c r="C16" i="3"/>
  <c r="D16" i="3"/>
  <c r="H16" i="3"/>
  <c r="G15" i="3"/>
  <c r="C15" i="3"/>
  <c r="D15" i="3"/>
  <c r="H15" i="3"/>
  <c r="G14" i="3"/>
  <c r="C14" i="3"/>
  <c r="D14" i="3"/>
  <c r="H14" i="3"/>
  <c r="G13" i="3"/>
  <c r="C13" i="3"/>
  <c r="D13" i="3"/>
  <c r="H13" i="3"/>
  <c r="G12" i="3"/>
  <c r="C12" i="3"/>
  <c r="D12" i="3"/>
  <c r="H12" i="3"/>
  <c r="G9" i="3"/>
  <c r="C9" i="3"/>
  <c r="D9" i="3"/>
  <c r="H9" i="3"/>
  <c r="H90" i="4"/>
  <c r="D90" i="4"/>
  <c r="E90" i="4"/>
  <c r="I90" i="4"/>
  <c r="F90" i="4"/>
  <c r="H145" i="4"/>
  <c r="D145" i="4"/>
  <c r="E145" i="4"/>
  <c r="I145" i="4"/>
  <c r="F145" i="4"/>
  <c r="E172" i="3"/>
  <c r="E166" i="3"/>
  <c r="E163" i="3"/>
  <c r="E165" i="3"/>
  <c r="E68" i="3"/>
  <c r="E39" i="3"/>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G8" i="3"/>
  <c r="C8" i="3"/>
  <c r="G7" i="3"/>
  <c r="C7" i="3"/>
  <c r="G6" i="3"/>
  <c r="C6" i="3"/>
  <c r="G5" i="3"/>
  <c r="C5" i="3"/>
  <c r="G4" i="3"/>
  <c r="C4" i="3"/>
  <c r="H148" i="4"/>
  <c r="D148" i="4"/>
  <c r="H147" i="4"/>
  <c r="D147" i="4"/>
  <c r="H146" i="4"/>
  <c r="D146" i="4"/>
  <c r="H144" i="4"/>
  <c r="D144" i="4"/>
  <c r="H143" i="4"/>
  <c r="D143" i="4"/>
  <c r="H142" i="4"/>
  <c r="D142" i="4"/>
  <c r="H141" i="4"/>
  <c r="D141" i="4"/>
  <c r="H140" i="4"/>
  <c r="D140" i="4"/>
  <c r="H139" i="4"/>
  <c r="D139" i="4"/>
  <c r="H138" i="4"/>
  <c r="D138" i="4"/>
  <c r="H137" i="4"/>
  <c r="D137" i="4"/>
  <c r="H136" i="4"/>
  <c r="D136" i="4"/>
  <c r="H135" i="4"/>
  <c r="D135" i="4"/>
  <c r="H134" i="4"/>
  <c r="D134" i="4"/>
  <c r="H133" i="4"/>
  <c r="D133" i="4"/>
  <c r="H132" i="4"/>
  <c r="D132" i="4"/>
  <c r="H131" i="4"/>
  <c r="D131" i="4"/>
  <c r="H130" i="4"/>
  <c r="D130" i="4"/>
  <c r="H129" i="4"/>
  <c r="D129" i="4"/>
  <c r="H128" i="4"/>
  <c r="D128" i="4"/>
  <c r="H127" i="4"/>
  <c r="D127" i="4"/>
  <c r="H126" i="4"/>
  <c r="D126" i="4"/>
  <c r="H125" i="4"/>
  <c r="D125" i="4"/>
  <c r="H124" i="4"/>
  <c r="D124" i="4"/>
  <c r="H123" i="4"/>
  <c r="D123" i="4"/>
  <c r="H122" i="4"/>
  <c r="D122" i="4"/>
  <c r="H121" i="4"/>
  <c r="D121" i="4"/>
  <c r="H120" i="4"/>
  <c r="D120" i="4"/>
  <c r="H119" i="4"/>
  <c r="D119" i="4"/>
  <c r="H118" i="4"/>
  <c r="D118" i="4"/>
  <c r="H117" i="4"/>
  <c r="D117" i="4"/>
  <c r="H116" i="4"/>
  <c r="D116" i="4"/>
  <c r="H115" i="4"/>
  <c r="D115" i="4"/>
  <c r="H114" i="4"/>
  <c r="D114" i="4"/>
  <c r="H113" i="4"/>
  <c r="D113" i="4"/>
  <c r="H112" i="4"/>
  <c r="D112" i="4"/>
  <c r="H111" i="4"/>
  <c r="D111" i="4"/>
  <c r="H110" i="4"/>
  <c r="D110" i="4"/>
  <c r="H109" i="4"/>
  <c r="D109" i="4"/>
  <c r="H108" i="4"/>
  <c r="D108" i="4"/>
  <c r="H107" i="4"/>
  <c r="D107" i="4"/>
  <c r="H106" i="4"/>
  <c r="D106" i="4"/>
  <c r="H105" i="4"/>
  <c r="D105" i="4"/>
  <c r="H104" i="4"/>
  <c r="D104" i="4"/>
  <c r="H103" i="4"/>
  <c r="D103" i="4"/>
  <c r="H102" i="4"/>
  <c r="D102" i="4"/>
  <c r="H101" i="4"/>
  <c r="D101" i="4"/>
  <c r="H100" i="4"/>
  <c r="D100" i="4"/>
  <c r="H99" i="4"/>
  <c r="D99" i="4"/>
  <c r="H98" i="4"/>
  <c r="D98" i="4"/>
  <c r="H97" i="4"/>
  <c r="D97" i="4"/>
  <c r="H96" i="4"/>
  <c r="D96" i="4"/>
  <c r="H95" i="4"/>
  <c r="D95" i="4"/>
  <c r="H94" i="4"/>
  <c r="D94" i="4"/>
  <c r="H93" i="4"/>
  <c r="D93" i="4"/>
  <c r="H92" i="4"/>
  <c r="D92" i="4"/>
  <c r="H91" i="4"/>
  <c r="D91" i="4"/>
  <c r="H89" i="4"/>
  <c r="D89" i="4"/>
  <c r="H88" i="4"/>
  <c r="D88" i="4"/>
  <c r="H87" i="4"/>
  <c r="D87" i="4"/>
  <c r="H86" i="4"/>
  <c r="D86" i="4"/>
  <c r="H85" i="4"/>
  <c r="D85" i="4"/>
  <c r="H84" i="4"/>
  <c r="D84" i="4"/>
  <c r="H83" i="4"/>
  <c r="D83" i="4"/>
  <c r="H82" i="4"/>
  <c r="D82" i="4"/>
  <c r="H81" i="4"/>
  <c r="D81" i="4"/>
  <c r="H80" i="4"/>
  <c r="D80" i="4"/>
  <c r="H79" i="4"/>
  <c r="D79" i="4"/>
  <c r="H78" i="4"/>
  <c r="D78" i="4"/>
  <c r="H77" i="4"/>
  <c r="D77" i="4"/>
  <c r="H76" i="4"/>
  <c r="D76" i="4"/>
  <c r="H75" i="4"/>
  <c r="D75" i="4"/>
  <c r="H74" i="4"/>
  <c r="D74" i="4"/>
  <c r="H73" i="4"/>
  <c r="D73" i="4"/>
  <c r="H72" i="4"/>
  <c r="D72" i="4"/>
  <c r="H71" i="4"/>
  <c r="D71" i="4"/>
  <c r="H70" i="4"/>
  <c r="D70" i="4"/>
  <c r="H69" i="4"/>
  <c r="D69" i="4"/>
  <c r="H68" i="4"/>
  <c r="D68" i="4"/>
  <c r="H67" i="4"/>
  <c r="D67" i="4"/>
  <c r="H66" i="4"/>
  <c r="D66" i="4"/>
  <c r="H65" i="4"/>
  <c r="D65" i="4"/>
  <c r="H64" i="4"/>
  <c r="D64" i="4"/>
  <c r="H63" i="4"/>
  <c r="D63" i="4"/>
  <c r="H62" i="4"/>
  <c r="D62" i="4"/>
  <c r="H61" i="4"/>
  <c r="D61" i="4"/>
  <c r="H60" i="4"/>
  <c r="D60" i="4"/>
  <c r="H59" i="4"/>
  <c r="D59" i="4"/>
  <c r="H58" i="4"/>
  <c r="D58" i="4"/>
  <c r="H57" i="4"/>
  <c r="D57" i="4"/>
  <c r="H56" i="4"/>
  <c r="D56" i="4"/>
  <c r="H55" i="4"/>
  <c r="D55" i="4"/>
  <c r="H54" i="4"/>
  <c r="D54" i="4"/>
  <c r="H53" i="4"/>
  <c r="D53" i="4"/>
  <c r="H52" i="4"/>
  <c r="D52" i="4"/>
  <c r="H51" i="4"/>
  <c r="D51" i="4"/>
  <c r="H50" i="4"/>
  <c r="D50" i="4"/>
  <c r="H49" i="4"/>
  <c r="D49" i="4"/>
  <c r="H48" i="4"/>
  <c r="D48" i="4"/>
  <c r="H47" i="4"/>
  <c r="D47" i="4"/>
  <c r="H46" i="4"/>
  <c r="D46" i="4"/>
  <c r="H45" i="4"/>
  <c r="D45" i="4"/>
  <c r="H44" i="4"/>
  <c r="D44" i="4"/>
  <c r="H43" i="4"/>
  <c r="D43" i="4"/>
  <c r="H42" i="4"/>
  <c r="D42" i="4"/>
  <c r="H41" i="4"/>
  <c r="D41" i="4"/>
  <c r="H40" i="4"/>
  <c r="D40" i="4"/>
  <c r="H39" i="4"/>
  <c r="D39" i="4"/>
  <c r="H38" i="4"/>
  <c r="D38" i="4"/>
  <c r="H37" i="4"/>
  <c r="D37" i="4"/>
  <c r="H36" i="4"/>
  <c r="D36" i="4"/>
  <c r="H35" i="4"/>
  <c r="D35" i="4"/>
  <c r="H34" i="4"/>
  <c r="D34" i="4"/>
  <c r="H33" i="4"/>
  <c r="D33" i="4"/>
  <c r="H32" i="4"/>
  <c r="D32" i="4"/>
  <c r="H31" i="4"/>
  <c r="D31" i="4"/>
  <c r="H30" i="4"/>
  <c r="D30" i="4"/>
  <c r="H29" i="4"/>
  <c r="D29" i="4"/>
  <c r="H28" i="4"/>
  <c r="D28" i="4"/>
  <c r="H27" i="4"/>
  <c r="D27" i="4"/>
  <c r="H26" i="4"/>
  <c r="D26" i="4"/>
  <c r="H25" i="4"/>
  <c r="D25" i="4"/>
  <c r="H24" i="4"/>
  <c r="D24" i="4"/>
  <c r="H23" i="4"/>
  <c r="D23" i="4"/>
  <c r="H22" i="4"/>
  <c r="D22" i="4"/>
  <c r="H21" i="4"/>
  <c r="D21" i="4"/>
  <c r="H20" i="4"/>
  <c r="D20" i="4"/>
  <c r="H19" i="4"/>
  <c r="D19" i="4"/>
  <c r="H18" i="4"/>
  <c r="D18" i="4"/>
  <c r="H17" i="4"/>
  <c r="D17" i="4"/>
  <c r="H16" i="4"/>
  <c r="D16" i="4"/>
  <c r="H15" i="4"/>
  <c r="D15" i="4"/>
  <c r="H14" i="4"/>
  <c r="D14" i="4"/>
  <c r="H13" i="4"/>
  <c r="D13" i="4"/>
  <c r="H12" i="4"/>
  <c r="D12" i="4"/>
  <c r="H11" i="4"/>
  <c r="D11" i="4"/>
  <c r="H10" i="4"/>
  <c r="D10" i="4"/>
  <c r="H9" i="4"/>
  <c r="D9" i="4"/>
  <c r="H8" i="4"/>
  <c r="D8" i="4"/>
  <c r="H7" i="4"/>
  <c r="D7" i="4"/>
  <c r="H6" i="4"/>
  <c r="D6" i="4"/>
  <c r="H5" i="4"/>
  <c r="D5" i="4"/>
  <c r="H4" i="4"/>
  <c r="D4" i="4"/>
  <c r="R22" i="6"/>
  <c r="Q22" i="6"/>
  <c r="P22" i="6"/>
  <c r="R21" i="6"/>
  <c r="Q21" i="6"/>
  <c r="P21" i="6"/>
  <c r="R20" i="6"/>
  <c r="Q20" i="6"/>
  <c r="P20" i="6"/>
  <c r="R19" i="6"/>
  <c r="Q19" i="6"/>
  <c r="P19" i="6"/>
  <c r="R18" i="6"/>
  <c r="Q18" i="6"/>
  <c r="P18" i="6"/>
  <c r="R17" i="6"/>
  <c r="Q17" i="6"/>
  <c r="P17" i="6"/>
  <c r="R16" i="6"/>
  <c r="Q16" i="6"/>
  <c r="P16" i="6"/>
  <c r="R15" i="6"/>
  <c r="Q15" i="6"/>
  <c r="P15" i="6"/>
  <c r="R14" i="6"/>
  <c r="Q14" i="6"/>
  <c r="P14" i="6"/>
  <c r="R13" i="6"/>
  <c r="Q13" i="6"/>
  <c r="P13" i="6"/>
  <c r="R12" i="6"/>
  <c r="Q12" i="6"/>
  <c r="P12" i="6"/>
  <c r="R11" i="6"/>
  <c r="Q11" i="6"/>
  <c r="P11" i="6"/>
  <c r="R10" i="6"/>
  <c r="Q10" i="6"/>
  <c r="P10" i="6"/>
  <c r="R9" i="6"/>
  <c r="Q9" i="6"/>
  <c r="P9" i="6"/>
  <c r="R8" i="6"/>
  <c r="Q8" i="6"/>
  <c r="P8" i="6"/>
  <c r="R7" i="6"/>
  <c r="Q7" i="6"/>
  <c r="P7" i="6"/>
  <c r="R6" i="6"/>
  <c r="Q6" i="6"/>
  <c r="P6" i="6"/>
  <c r="R5" i="6"/>
  <c r="Q5" i="6"/>
  <c r="P5" i="6"/>
  <c r="R4" i="6"/>
  <c r="Q4" i="6"/>
  <c r="P4" i="6"/>
  <c r="R3" i="6"/>
  <c r="Q3" i="6"/>
  <c r="P3" i="6"/>
  <c r="R25" i="6"/>
  <c r="Q25" i="6"/>
  <c r="P25" i="6"/>
  <c r="R24" i="6"/>
  <c r="Q24" i="6"/>
  <c r="P24" i="6"/>
  <c r="U25" i="6"/>
  <c r="U24" i="6"/>
  <c r="U23" i="6"/>
  <c r="U22" i="6"/>
  <c r="U21" i="6"/>
  <c r="U20" i="6"/>
  <c r="U19" i="6"/>
  <c r="R23" i="6"/>
  <c r="Q23" i="6"/>
  <c r="P23" i="6"/>
  <c r="U18" i="6"/>
  <c r="U17" i="6"/>
  <c r="U16" i="6"/>
  <c r="U15" i="6"/>
  <c r="R2" i="6"/>
  <c r="Q2" i="6"/>
  <c r="P2" i="6"/>
  <c r="U14" i="6"/>
  <c r="U13" i="6"/>
  <c r="U12" i="6"/>
  <c r="U11" i="6"/>
  <c r="U10" i="6"/>
  <c r="U9" i="6"/>
  <c r="U8" i="6"/>
  <c r="U7" i="6"/>
  <c r="U6" i="6"/>
  <c r="U5" i="6"/>
  <c r="U4" i="6"/>
  <c r="U3" i="6"/>
  <c r="U2" i="6"/>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1" i="1"/>
  <c r="G39" i="1"/>
  <c r="G38" i="1"/>
  <c r="G37" i="1"/>
  <c r="G36" i="1"/>
  <c r="G35" i="1"/>
  <c r="G34" i="1"/>
  <c r="G33" i="1"/>
  <c r="G32" i="1"/>
  <c r="G31" i="1"/>
  <c r="G23" i="1"/>
  <c r="G22" i="1"/>
  <c r="G21" i="1"/>
  <c r="G20" i="1"/>
  <c r="G19" i="1"/>
  <c r="G18" i="1"/>
  <c r="G17" i="1"/>
  <c r="G16" i="1"/>
  <c r="G15" i="1"/>
  <c r="G14" i="1"/>
  <c r="G13" i="1"/>
  <c r="G12" i="1"/>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E181" i="3"/>
  <c r="E180" i="3"/>
  <c r="E179" i="3"/>
  <c r="E178" i="3"/>
  <c r="E177" i="3"/>
  <c r="E176" i="3"/>
  <c r="E175" i="3"/>
  <c r="E174" i="3"/>
  <c r="E173" i="3"/>
  <c r="E171" i="3"/>
  <c r="E170" i="3"/>
  <c r="E169" i="3"/>
  <c r="E168" i="3"/>
  <c r="E167" i="3"/>
  <c r="E162" i="3"/>
  <c r="E161" i="3"/>
  <c r="E160" i="3"/>
  <c r="E159"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1" i="3"/>
  <c r="E130" i="3"/>
  <c r="E129" i="3"/>
  <c r="E128" i="3"/>
  <c r="E127" i="3"/>
  <c r="E126" i="3"/>
  <c r="E125" i="3"/>
  <c r="E124" i="3"/>
  <c r="E123" i="3"/>
  <c r="E120" i="3"/>
  <c r="E111" i="3"/>
  <c r="E110" i="3"/>
  <c r="E109" i="3"/>
  <c r="E108" i="3"/>
  <c r="E107" i="3"/>
  <c r="E106" i="3"/>
  <c r="E96" i="3"/>
  <c r="E95" i="3"/>
  <c r="E94" i="3"/>
  <c r="E93" i="3"/>
  <c r="E92" i="3"/>
  <c r="E88" i="3"/>
  <c r="E87" i="3"/>
  <c r="E86" i="3"/>
  <c r="E85" i="3"/>
  <c r="E84" i="3"/>
  <c r="E83" i="3"/>
  <c r="E82" i="3"/>
  <c r="E80" i="3"/>
  <c r="E79" i="3"/>
  <c r="E78" i="3"/>
  <c r="E76" i="3"/>
  <c r="E75" i="3"/>
  <c r="E74" i="3"/>
  <c r="E73" i="3"/>
  <c r="E71" i="3"/>
  <c r="E70" i="3"/>
  <c r="E69" i="3"/>
  <c r="E65" i="3"/>
  <c r="E64" i="3"/>
  <c r="E63" i="3"/>
  <c r="E62" i="3"/>
  <c r="E61" i="3"/>
  <c r="E60" i="3"/>
  <c r="E59" i="3"/>
  <c r="E58" i="3"/>
  <c r="E57" i="3"/>
  <c r="E56" i="3"/>
  <c r="E54" i="3"/>
  <c r="E52" i="3"/>
  <c r="E51" i="3"/>
  <c r="E50" i="3"/>
  <c r="E48" i="3"/>
  <c r="E47" i="3"/>
  <c r="E46" i="3"/>
  <c r="E45" i="3"/>
  <c r="E44" i="3"/>
  <c r="E43" i="3"/>
  <c r="E42" i="3"/>
  <c r="E41" i="3"/>
  <c r="E40" i="3"/>
  <c r="E38" i="3"/>
  <c r="E37" i="3"/>
  <c r="E36" i="3"/>
  <c r="E35" i="3"/>
  <c r="E34" i="3"/>
  <c r="E33" i="3"/>
  <c r="E32" i="3"/>
  <c r="E31" i="3"/>
  <c r="E30" i="3"/>
  <c r="E29" i="3"/>
  <c r="E28" i="3"/>
  <c r="E27" i="3"/>
  <c r="E26" i="3"/>
  <c r="E25" i="3"/>
  <c r="E22" i="3"/>
  <c r="E21" i="3"/>
  <c r="E18" i="3"/>
  <c r="E17" i="3"/>
  <c r="E16" i="3"/>
  <c r="E15" i="3"/>
  <c r="E14" i="3"/>
  <c r="E13" i="3"/>
  <c r="E9" i="3"/>
  <c r="D8" i="3"/>
  <c r="H8" i="3"/>
  <c r="E8" i="3"/>
  <c r="D7" i="3"/>
  <c r="H7" i="3"/>
  <c r="E7" i="3"/>
  <c r="D6" i="3"/>
  <c r="H6" i="3"/>
  <c r="E6" i="3"/>
  <c r="D5" i="3"/>
  <c r="H5" i="3"/>
  <c r="E5" i="3"/>
  <c r="D4" i="3"/>
  <c r="H4" i="3"/>
  <c r="E4" i="3"/>
  <c r="E91" i="3"/>
  <c r="E81" i="3"/>
  <c r="E158" i="3"/>
  <c r="E122" i="3"/>
  <c r="E121" i="3"/>
  <c r="E67" i="3"/>
  <c r="E66" i="3"/>
  <c r="E55" i="3"/>
  <c r="E132" i="3"/>
  <c r="E117" i="3"/>
  <c r="E118" i="3"/>
  <c r="E112" i="3"/>
  <c r="E119" i="3"/>
  <c r="E114" i="3"/>
  <c r="E116" i="3"/>
  <c r="E105" i="3"/>
  <c r="E104" i="3"/>
  <c r="E77" i="3"/>
  <c r="E53" i="3"/>
  <c r="E113" i="3"/>
  <c r="E24" i="3"/>
  <c r="E23" i="3"/>
  <c r="E12" i="3"/>
  <c r="E148" i="4"/>
  <c r="I148" i="4"/>
  <c r="F148" i="4"/>
  <c r="E147" i="4"/>
  <c r="I147" i="4"/>
  <c r="F147" i="4"/>
  <c r="E146" i="4"/>
  <c r="I146" i="4"/>
  <c r="F146" i="4"/>
  <c r="E144" i="4"/>
  <c r="I144" i="4"/>
  <c r="F144" i="4"/>
  <c r="E143" i="4"/>
  <c r="I143" i="4"/>
  <c r="F143" i="4"/>
  <c r="E142" i="4"/>
  <c r="I142" i="4"/>
  <c r="F142" i="4"/>
  <c r="E141" i="4"/>
  <c r="I141" i="4"/>
  <c r="F141" i="4"/>
  <c r="E140" i="4"/>
  <c r="I140" i="4"/>
  <c r="F140" i="4"/>
  <c r="E139" i="4"/>
  <c r="I139" i="4"/>
  <c r="F139" i="4"/>
  <c r="E138" i="4"/>
  <c r="I138" i="4"/>
  <c r="F138" i="4"/>
  <c r="E137" i="4"/>
  <c r="I137" i="4"/>
  <c r="F137" i="4"/>
  <c r="E136" i="4"/>
  <c r="I136" i="4"/>
  <c r="F136" i="4"/>
  <c r="E135" i="4"/>
  <c r="I135" i="4"/>
  <c r="F135" i="4"/>
  <c r="E134" i="4"/>
  <c r="I134" i="4"/>
  <c r="F134" i="4"/>
  <c r="E133" i="4"/>
  <c r="I133" i="4"/>
  <c r="F133" i="4"/>
  <c r="E132" i="4"/>
  <c r="I132" i="4"/>
  <c r="F132" i="4"/>
  <c r="E131" i="4"/>
  <c r="I131" i="4"/>
  <c r="F131" i="4"/>
  <c r="E130" i="4"/>
  <c r="I130" i="4"/>
  <c r="F130" i="4"/>
  <c r="E129" i="4"/>
  <c r="I129" i="4"/>
  <c r="F129" i="4"/>
  <c r="E128" i="4"/>
  <c r="I128" i="4"/>
  <c r="F128" i="4"/>
  <c r="E127" i="4"/>
  <c r="I127" i="4"/>
  <c r="F127" i="4"/>
  <c r="E126" i="4"/>
  <c r="I126" i="4"/>
  <c r="F126" i="4"/>
  <c r="E125" i="4"/>
  <c r="I125" i="4"/>
  <c r="F125" i="4"/>
  <c r="E124" i="4"/>
  <c r="I124" i="4"/>
  <c r="F124" i="4"/>
  <c r="E123" i="4"/>
  <c r="I123" i="4"/>
  <c r="F123" i="4"/>
  <c r="E122" i="4"/>
  <c r="I122" i="4"/>
  <c r="F122" i="4"/>
  <c r="E121" i="4"/>
  <c r="I121" i="4"/>
  <c r="F121" i="4"/>
  <c r="E120" i="4"/>
  <c r="I120" i="4"/>
  <c r="F120" i="4"/>
  <c r="E119" i="4"/>
  <c r="I119" i="4"/>
  <c r="F119" i="4"/>
  <c r="E118" i="4"/>
  <c r="I118" i="4"/>
  <c r="F118" i="4"/>
  <c r="E117" i="4"/>
  <c r="I117" i="4"/>
  <c r="F117" i="4"/>
  <c r="E116" i="4"/>
  <c r="I116" i="4"/>
  <c r="F116" i="4"/>
  <c r="E115" i="4"/>
  <c r="I115" i="4"/>
  <c r="F115" i="4"/>
  <c r="E114" i="4"/>
  <c r="I114" i="4"/>
  <c r="F114" i="4"/>
  <c r="E113" i="4"/>
  <c r="I113" i="4"/>
  <c r="F113" i="4"/>
  <c r="E112" i="4"/>
  <c r="I112" i="4"/>
  <c r="F112" i="4"/>
  <c r="E111" i="4"/>
  <c r="I111" i="4"/>
  <c r="F111" i="4"/>
  <c r="E110" i="4"/>
  <c r="I110" i="4"/>
  <c r="F110" i="4"/>
  <c r="E109" i="4"/>
  <c r="I109" i="4"/>
  <c r="F109" i="4"/>
  <c r="E108" i="4"/>
  <c r="I108" i="4"/>
  <c r="F108" i="4"/>
  <c r="E107" i="4"/>
  <c r="I107" i="4"/>
  <c r="F107" i="4"/>
  <c r="E106" i="4"/>
  <c r="I106" i="4"/>
  <c r="F106" i="4"/>
  <c r="E105" i="4"/>
  <c r="I105" i="4"/>
  <c r="F105" i="4"/>
  <c r="E104" i="4"/>
  <c r="I104" i="4"/>
  <c r="F104" i="4"/>
  <c r="E103" i="4"/>
  <c r="I103" i="4"/>
  <c r="F103" i="4"/>
  <c r="E102" i="4"/>
  <c r="I102" i="4"/>
  <c r="F102" i="4"/>
  <c r="E101" i="4"/>
  <c r="I101" i="4"/>
  <c r="F101" i="4"/>
  <c r="E100" i="4"/>
  <c r="I100" i="4"/>
  <c r="F100" i="4"/>
  <c r="E99" i="4"/>
  <c r="I99" i="4"/>
  <c r="F99" i="4"/>
  <c r="E98" i="4"/>
  <c r="I98" i="4"/>
  <c r="F98" i="4"/>
  <c r="E97" i="4"/>
  <c r="I97" i="4"/>
  <c r="F97" i="4"/>
  <c r="E96" i="4"/>
  <c r="I96" i="4"/>
  <c r="F96" i="4"/>
  <c r="E95" i="4"/>
  <c r="I95" i="4"/>
  <c r="F95" i="4"/>
  <c r="E94" i="4"/>
  <c r="I94" i="4"/>
  <c r="F94" i="4"/>
  <c r="E93" i="4"/>
  <c r="I93" i="4"/>
  <c r="F93" i="4"/>
  <c r="E92" i="4"/>
  <c r="I92" i="4"/>
  <c r="F92" i="4"/>
  <c r="E91" i="4"/>
  <c r="I91" i="4"/>
  <c r="F91" i="4"/>
  <c r="E89" i="4"/>
  <c r="I89" i="4"/>
  <c r="F89" i="4"/>
  <c r="E88" i="4"/>
  <c r="I88" i="4"/>
  <c r="F88" i="4"/>
  <c r="E87" i="4"/>
  <c r="I87" i="4"/>
  <c r="F87" i="4"/>
  <c r="E86" i="4"/>
  <c r="I86" i="4"/>
  <c r="F86" i="4"/>
  <c r="E85" i="4"/>
  <c r="I85" i="4"/>
  <c r="F85" i="4"/>
  <c r="E84" i="4"/>
  <c r="I84" i="4"/>
  <c r="F84" i="4"/>
  <c r="E83" i="4"/>
  <c r="I83" i="4"/>
  <c r="F83" i="4"/>
  <c r="E82" i="4"/>
  <c r="I82" i="4"/>
  <c r="F82" i="4"/>
  <c r="E81" i="4"/>
  <c r="I81" i="4"/>
  <c r="F81" i="4"/>
  <c r="E80" i="4"/>
  <c r="I80" i="4"/>
  <c r="F80" i="4"/>
  <c r="E79" i="4"/>
  <c r="I79" i="4"/>
  <c r="F79" i="4"/>
  <c r="E78" i="4"/>
  <c r="I78" i="4"/>
  <c r="F78" i="4"/>
  <c r="E77" i="4"/>
  <c r="I77" i="4"/>
  <c r="F77" i="4"/>
  <c r="E76" i="4"/>
  <c r="I76" i="4"/>
  <c r="F76" i="4"/>
  <c r="E75" i="4"/>
  <c r="I75" i="4"/>
  <c r="F75" i="4"/>
  <c r="E74" i="4"/>
  <c r="I74" i="4"/>
  <c r="F74" i="4"/>
  <c r="E73" i="4"/>
  <c r="I73" i="4"/>
  <c r="F73" i="4"/>
  <c r="E72" i="4"/>
  <c r="I72" i="4"/>
  <c r="F72" i="4"/>
  <c r="E71" i="4"/>
  <c r="I71" i="4"/>
  <c r="F71" i="4"/>
  <c r="E70" i="4"/>
  <c r="I70" i="4"/>
  <c r="F70" i="4"/>
  <c r="E69" i="4"/>
  <c r="I69" i="4"/>
  <c r="F69" i="4"/>
  <c r="E68" i="4"/>
  <c r="I68" i="4"/>
  <c r="F68" i="4"/>
  <c r="E67" i="4"/>
  <c r="I67" i="4"/>
  <c r="F67" i="4"/>
  <c r="E66" i="4"/>
  <c r="I66" i="4"/>
  <c r="F66" i="4"/>
  <c r="E65" i="4"/>
  <c r="I65" i="4"/>
  <c r="F65" i="4"/>
  <c r="E64" i="4"/>
  <c r="I64" i="4"/>
  <c r="F64" i="4"/>
  <c r="E63" i="4"/>
  <c r="I63" i="4"/>
  <c r="F63" i="4"/>
  <c r="E62" i="4"/>
  <c r="I62" i="4"/>
  <c r="F62" i="4"/>
  <c r="E61" i="4"/>
  <c r="I61" i="4"/>
  <c r="F61" i="4"/>
  <c r="E60" i="4"/>
  <c r="I60" i="4"/>
  <c r="F60" i="4"/>
  <c r="E59" i="4"/>
  <c r="I59" i="4"/>
  <c r="F59" i="4"/>
  <c r="E58" i="4"/>
  <c r="I58" i="4"/>
  <c r="F58" i="4"/>
  <c r="E57" i="4"/>
  <c r="I57" i="4"/>
  <c r="F57" i="4"/>
  <c r="E56" i="4"/>
  <c r="I56" i="4"/>
  <c r="F56" i="4"/>
  <c r="E55" i="4"/>
  <c r="I55" i="4"/>
  <c r="F55" i="4"/>
  <c r="E54" i="4"/>
  <c r="I54" i="4"/>
  <c r="F54" i="4"/>
  <c r="E53" i="4"/>
  <c r="I53" i="4"/>
  <c r="F53" i="4"/>
  <c r="E52" i="4"/>
  <c r="I52" i="4"/>
  <c r="F52" i="4"/>
  <c r="E51" i="4"/>
  <c r="I51" i="4"/>
  <c r="F51" i="4"/>
  <c r="E50" i="4"/>
  <c r="I50" i="4"/>
  <c r="F50" i="4"/>
  <c r="E49" i="4"/>
  <c r="I49" i="4"/>
  <c r="F49" i="4"/>
  <c r="E48" i="4"/>
  <c r="I48" i="4"/>
  <c r="F48" i="4"/>
  <c r="E47" i="4"/>
  <c r="I47" i="4"/>
  <c r="F47" i="4"/>
  <c r="E46" i="4"/>
  <c r="I46" i="4"/>
  <c r="F46" i="4"/>
  <c r="E45" i="4"/>
  <c r="I45" i="4"/>
  <c r="F45" i="4"/>
  <c r="E44" i="4"/>
  <c r="I44" i="4"/>
  <c r="F44" i="4"/>
  <c r="E43" i="4"/>
  <c r="I43" i="4"/>
  <c r="F43" i="4"/>
  <c r="E42" i="4"/>
  <c r="I42" i="4"/>
  <c r="F42" i="4"/>
  <c r="E41" i="4"/>
  <c r="I41" i="4"/>
  <c r="F41" i="4"/>
  <c r="E40" i="4"/>
  <c r="I40" i="4"/>
  <c r="F40" i="4"/>
  <c r="E39" i="4"/>
  <c r="I39" i="4"/>
  <c r="F39" i="4"/>
  <c r="E38" i="4"/>
  <c r="I38" i="4"/>
  <c r="F38" i="4"/>
  <c r="E37" i="4"/>
  <c r="I37" i="4"/>
  <c r="F37" i="4"/>
  <c r="E36" i="4"/>
  <c r="I36" i="4"/>
  <c r="F36" i="4"/>
  <c r="E35" i="4"/>
  <c r="I35" i="4"/>
  <c r="F35" i="4"/>
  <c r="E34" i="4"/>
  <c r="I34" i="4"/>
  <c r="F34" i="4"/>
  <c r="E33" i="4"/>
  <c r="I33" i="4"/>
  <c r="F33" i="4"/>
  <c r="E32" i="4"/>
  <c r="I32" i="4"/>
  <c r="F32" i="4"/>
  <c r="E31" i="4"/>
  <c r="I31" i="4"/>
  <c r="F31" i="4"/>
  <c r="E30" i="4"/>
  <c r="I30" i="4"/>
  <c r="F30" i="4"/>
  <c r="E29" i="4"/>
  <c r="I29" i="4"/>
  <c r="F29" i="4"/>
  <c r="E28" i="4"/>
  <c r="I28" i="4"/>
  <c r="F28" i="4"/>
  <c r="E27" i="4"/>
  <c r="I27" i="4"/>
  <c r="F27" i="4"/>
  <c r="E26" i="4"/>
  <c r="I26" i="4"/>
  <c r="F26" i="4"/>
  <c r="E25" i="4"/>
  <c r="I25" i="4"/>
  <c r="F25" i="4"/>
  <c r="E24" i="4"/>
  <c r="I24" i="4"/>
  <c r="F24" i="4"/>
  <c r="E23" i="4"/>
  <c r="I23" i="4"/>
  <c r="F23" i="4"/>
  <c r="E22" i="4"/>
  <c r="I22" i="4"/>
  <c r="F22" i="4"/>
  <c r="E21" i="4"/>
  <c r="I21" i="4"/>
  <c r="F21" i="4"/>
  <c r="E20" i="4"/>
  <c r="I20" i="4"/>
  <c r="F20" i="4"/>
  <c r="E19" i="4"/>
  <c r="I19" i="4"/>
  <c r="F19" i="4"/>
  <c r="E18" i="4"/>
  <c r="I18" i="4"/>
  <c r="F18" i="4"/>
  <c r="E17" i="4"/>
  <c r="I17" i="4"/>
  <c r="F17" i="4"/>
  <c r="E16" i="4"/>
  <c r="I16" i="4"/>
  <c r="F16" i="4"/>
  <c r="E15" i="4"/>
  <c r="I15" i="4"/>
  <c r="F15" i="4"/>
  <c r="E14" i="4"/>
  <c r="I14" i="4"/>
  <c r="F14" i="4"/>
  <c r="E13" i="4"/>
  <c r="I13" i="4"/>
  <c r="F13" i="4"/>
  <c r="E12" i="4"/>
  <c r="I12" i="4"/>
  <c r="F12" i="4"/>
  <c r="E11" i="4"/>
  <c r="I11" i="4"/>
  <c r="F11" i="4"/>
  <c r="E10" i="4"/>
  <c r="I10" i="4"/>
  <c r="F10" i="4"/>
  <c r="E9" i="4"/>
  <c r="I9" i="4"/>
  <c r="F9" i="4"/>
  <c r="E8" i="4"/>
  <c r="I8" i="4"/>
  <c r="F8" i="4"/>
  <c r="E7" i="4"/>
  <c r="I7" i="4"/>
  <c r="F7" i="4"/>
  <c r="E6" i="4"/>
  <c r="I6" i="4"/>
  <c r="F6" i="4"/>
  <c r="E5" i="4"/>
  <c r="I5" i="4"/>
  <c r="F5" i="4"/>
  <c r="E4" i="4"/>
  <c r="I4" i="4"/>
  <c r="F4" i="4"/>
  <c r="S22" i="6"/>
  <c r="S21" i="6"/>
  <c r="S20" i="6"/>
  <c r="S19" i="6"/>
  <c r="S18" i="6"/>
  <c r="S17" i="6"/>
  <c r="S16" i="6"/>
  <c r="S15" i="6"/>
  <c r="S14" i="6"/>
  <c r="S13" i="6"/>
  <c r="S12" i="6"/>
  <c r="S11" i="6"/>
  <c r="S10" i="6"/>
  <c r="S9" i="6"/>
  <c r="S8" i="6"/>
  <c r="S7" i="6"/>
  <c r="S6" i="6"/>
  <c r="S5" i="6"/>
  <c r="S4" i="6"/>
  <c r="S3" i="6"/>
  <c r="S25" i="6"/>
  <c r="S24" i="6"/>
  <c r="S23" i="6"/>
  <c r="S2" i="6"/>
</calcChain>
</file>

<file path=xl/sharedStrings.xml><?xml version="1.0" encoding="utf-8"?>
<sst xmlns="http://schemas.openxmlformats.org/spreadsheetml/2006/main" count="5310" uniqueCount="2064">
  <si>
    <t>SELECT DELIVERY LOCATION</t>
  </si>
  <si>
    <t>Head Office</t>
  </si>
  <si>
    <t>Aztec Hotel</t>
  </si>
  <si>
    <t>Bulls Head, Solihull</t>
  </si>
  <si>
    <t>Cottons Hotel</t>
  </si>
  <si>
    <t>Crown Inn, Pooley Bridge</t>
  </si>
  <si>
    <t>Judges Lodgings</t>
  </si>
  <si>
    <t>Kettering Park Hotel</t>
  </si>
  <si>
    <t>Langdale Chase Hotel</t>
  </si>
  <si>
    <t>Lister Arms</t>
  </si>
  <si>
    <t>Lodge @ Solent</t>
  </si>
  <si>
    <t>Lodge on the Park</t>
  </si>
  <si>
    <t>Middletons Hotel</t>
  </si>
  <si>
    <t>Millstone, Mellor</t>
  </si>
  <si>
    <t>North Lakes Hotel</t>
  </si>
  <si>
    <t>Royal Oak, Keswick</t>
  </si>
  <si>
    <t>Solent Hotel</t>
  </si>
  <si>
    <t>The Royal, Heysham</t>
  </si>
  <si>
    <t>Thorpe Park Hotel</t>
  </si>
  <si>
    <t>Toll House Inn</t>
  </si>
  <si>
    <t>Item Number</t>
  </si>
  <si>
    <t>Item Number Original</t>
  </si>
  <si>
    <t>Marstons SAP Code</t>
  </si>
  <si>
    <t>Item Description</t>
  </si>
  <si>
    <t>ABV%</t>
  </si>
  <si>
    <t>Supplier Name</t>
  </si>
  <si>
    <t>Item Unit Volume</t>
  </si>
  <si>
    <t>Price From</t>
  </si>
  <si>
    <t>Sales Price</t>
  </si>
  <si>
    <t>Commodity Sub Class Desc</t>
  </si>
  <si>
    <t>Std Cost</t>
  </si>
  <si>
    <t>Duty</t>
  </si>
  <si>
    <t>CTS</t>
  </si>
  <si>
    <t>Retro</t>
  </si>
  <si>
    <t>Brewery Gate</t>
  </si>
  <si>
    <t>B&amp;C</t>
  </si>
  <si>
    <t>W</t>
  </si>
  <si>
    <t>S</t>
  </si>
  <si>
    <t>M10090</t>
  </si>
  <si>
    <t>Modelo Especial 24x355ml NRB</t>
  </si>
  <si>
    <t>InBev  UK Ltd</t>
  </si>
  <si>
    <t>M10209</t>
  </si>
  <si>
    <t>13 Guns 6x4x33cl Cans</t>
  </si>
  <si>
    <t>Marston's Plc</t>
  </si>
  <si>
    <t>M10232</t>
  </si>
  <si>
    <t>Old Mout Cider Kiwi &amp; Lime 12x500ml NRB</t>
  </si>
  <si>
    <t>Heineken UK Ltd (cider)</t>
  </si>
  <si>
    <t>Bottled Ciders</t>
  </si>
  <si>
    <t>M10234</t>
  </si>
  <si>
    <t>Old Mout Berries &amp; Cherries 12x500ml NRB</t>
  </si>
  <si>
    <t>M10523</t>
  </si>
  <si>
    <t>Magners Orchard Berries 12x500ml NRB</t>
  </si>
  <si>
    <t>Magners GB Ltd</t>
  </si>
  <si>
    <t>M11036</t>
  </si>
  <si>
    <t>Bulmers Original 12x500ml NRB Cider</t>
  </si>
  <si>
    <t>M11038</t>
  </si>
  <si>
    <t>Bulmers Red Berry 12x500ml</t>
  </si>
  <si>
    <t>M11081</t>
  </si>
  <si>
    <t>Old Mout Strawberry&amp;Pomegranate 12x500ml NRB</t>
  </si>
  <si>
    <t>M11175</t>
  </si>
  <si>
    <t>Rekorderlig Mango &amp; Raspberrry 15 x 500ml</t>
  </si>
  <si>
    <t>Molson Coors Brewing Company (UK) Ltd</t>
  </si>
  <si>
    <t>M11176</t>
  </si>
  <si>
    <t>Rekorderlig Passionfruit 15 x 500ml</t>
  </si>
  <si>
    <t>M11177</t>
  </si>
  <si>
    <t>Rekorderlig Pear 15x500ml</t>
  </si>
  <si>
    <t>M11178</t>
  </si>
  <si>
    <t>Rekorderlig Straw&amp;Lime 15x500ml</t>
  </si>
  <si>
    <t>M11179</t>
  </si>
  <si>
    <t>Rekorderlig Wild Berries 15x500ml</t>
  </si>
  <si>
    <t>M11223</t>
  </si>
  <si>
    <t>Rekorderlig Spiced Plum 15x500ml</t>
  </si>
  <si>
    <t>M3400</t>
  </si>
  <si>
    <t>Peroni Nastro Azzurro 24x33cl</t>
  </si>
  <si>
    <t>Asahi (UK)</t>
  </si>
  <si>
    <t>M359</t>
  </si>
  <si>
    <t>WARSTEINER 24x33cl NRB (95217)</t>
  </si>
  <si>
    <t>Warsteiner Brauerei Haus Cramer</t>
  </si>
  <si>
    <t>M363</t>
  </si>
  <si>
    <t>WARSTEINER Fresh 24x33cl NRB (96271)</t>
  </si>
  <si>
    <t>M3800</t>
  </si>
  <si>
    <t>Resolution 24x275ml NRB</t>
  </si>
  <si>
    <t>M3853</t>
  </si>
  <si>
    <t>Lancaster Bomber  8x50cl NRB</t>
  </si>
  <si>
    <t>M4153</t>
  </si>
  <si>
    <t>Coors Light 24x33cl NRB</t>
  </si>
  <si>
    <t>M4364</t>
  </si>
  <si>
    <t>Corona Extra 24x33cl NRB</t>
  </si>
  <si>
    <t>M4899</t>
  </si>
  <si>
    <t>Magners Original Irish Cider 12x500ml NRB</t>
  </si>
  <si>
    <t>M5188</t>
  </si>
  <si>
    <t>Heineken Lager 24x330ml NRB</t>
  </si>
  <si>
    <t>Heineken UK Ltd</t>
  </si>
  <si>
    <t>M5213</t>
  </si>
  <si>
    <t>San Miguel 24x330ml NRB</t>
  </si>
  <si>
    <t>Carlsberg UK Ltd (purchase orders)</t>
  </si>
  <si>
    <t>M5473</t>
  </si>
  <si>
    <t>Wainwright Ale 8x50cl NRB</t>
  </si>
  <si>
    <t>M5825</t>
  </si>
  <si>
    <t>Manns Brown Ale 24x275ml NRB</t>
  </si>
  <si>
    <t>M6734</t>
  </si>
  <si>
    <t>Birra Moretti 24x330ml NRB</t>
  </si>
  <si>
    <t>M7722</t>
  </si>
  <si>
    <t>Stella Artois 24x33cl 4.8% NRB</t>
  </si>
  <si>
    <t>M7724</t>
  </si>
  <si>
    <t>Budweiser 24x33cl 4.5% NRB</t>
  </si>
  <si>
    <t>M8448</t>
  </si>
  <si>
    <t>Diageo Great Britain</t>
  </si>
  <si>
    <t>M6067</t>
  </si>
  <si>
    <t>Kopparberg Pear 15x500ml NRB</t>
  </si>
  <si>
    <t>Cider of Sweden Ltd</t>
  </si>
  <si>
    <t>M6106</t>
  </si>
  <si>
    <t>Kopparberg Mixed Fruit 15x500m NRB</t>
  </si>
  <si>
    <t>M6713</t>
  </si>
  <si>
    <t>Kopparberg Strawberry &amp; Lime 15x500ml NRB</t>
  </si>
  <si>
    <t>M10140</t>
  </si>
  <si>
    <t>Kopparberg Raspberry 15x500ml NRB</t>
  </si>
  <si>
    <t>M11435</t>
  </si>
  <si>
    <t>Old Mout Pineapple &amp; Raspberry 12x500ml</t>
  </si>
  <si>
    <t>M11436</t>
  </si>
  <si>
    <t>Old Mout Berries &amp; Cherries 0% 12x500ml</t>
  </si>
  <si>
    <t>M11351</t>
  </si>
  <si>
    <t>Rekorderlig Botanicals Rhubarb Lemon &amp; Mint 12x330ml</t>
  </si>
  <si>
    <t>M11437</t>
  </si>
  <si>
    <t>Rekorderlig 0% Strawberry &amp; Lime 15x500ml</t>
  </si>
  <si>
    <t>M11243</t>
  </si>
  <si>
    <t>Dead Pony Pale Ale 24x330ml</t>
  </si>
  <si>
    <t>Brew Dog PLC Fraserburgh (MRP)</t>
  </si>
  <si>
    <t>M6995</t>
  </si>
  <si>
    <t>Guinness Surger 24x520ml Can</t>
  </si>
  <si>
    <t>Diageo Great Britain (guinness)</t>
  </si>
  <si>
    <t>M8489</t>
  </si>
  <si>
    <t>Guinness 24x330ml NRB</t>
  </si>
  <si>
    <t>M5033</t>
  </si>
  <si>
    <t>Newcastle Brown Ale NRB 12x55cl</t>
  </si>
  <si>
    <t>M11455</t>
  </si>
  <si>
    <t>Shipyard Low Tide 8x50cl 0.5% ABV</t>
  </si>
  <si>
    <t>M11097</t>
  </si>
  <si>
    <t>Wainwright Ale 24x500ml Cans</t>
  </si>
  <si>
    <t>M11505</t>
  </si>
  <si>
    <t>Becks 24x275ml 4%</t>
  </si>
  <si>
    <t>M11358</t>
  </si>
  <si>
    <t>Budweiser 24x33cl 4.5% PET</t>
  </si>
  <si>
    <t>M11417</t>
  </si>
  <si>
    <t>Cobra Beer 24x330ml</t>
  </si>
  <si>
    <t>M6467</t>
  </si>
  <si>
    <t>Desperados 24x330ml NRB</t>
  </si>
  <si>
    <t>M11434</t>
  </si>
  <si>
    <t>Heineken Lager 0% 24x330ml NRB</t>
  </si>
  <si>
    <t>M3844</t>
  </si>
  <si>
    <t>Holsten Pils 24x275ml NRB</t>
  </si>
  <si>
    <t>M11339</t>
  </si>
  <si>
    <t>Skinny Lager 24x330ml</t>
  </si>
  <si>
    <t>Skinny Brands (UK) Ltd</t>
  </si>
  <si>
    <t>M11430</t>
  </si>
  <si>
    <t>Sol 24x330ml</t>
  </si>
  <si>
    <t>M10940</t>
  </si>
  <si>
    <t>Blue Moon 24 x 330ml NRB</t>
  </si>
  <si>
    <t>M11518</t>
  </si>
  <si>
    <t>Brooklyn Lager 24x300ml</t>
  </si>
  <si>
    <t>M7019</t>
  </si>
  <si>
    <t>Duvel 24x330ml NRB</t>
  </si>
  <si>
    <t>Duvel Moortgat UK</t>
  </si>
  <si>
    <t>M10091</t>
  </si>
  <si>
    <t>Estrella Damm 24x330ml NRB</t>
  </si>
  <si>
    <t>Charles Wells Brewery Ltd</t>
  </si>
  <si>
    <t>M11418</t>
  </si>
  <si>
    <t>Liefmans Fruitesse 24x250ml</t>
  </si>
  <si>
    <t>-</t>
  </si>
  <si>
    <t>M7927</t>
  </si>
  <si>
    <t>Thwaites Wainwright 6x4x440ml can 4.1% ABV</t>
  </si>
  <si>
    <t>M101</t>
  </si>
  <si>
    <t>Martell 70cl</t>
  </si>
  <si>
    <t>Pernod Ricard UK</t>
  </si>
  <si>
    <t>Spirits</t>
  </si>
  <si>
    <t>M10218</t>
  </si>
  <si>
    <t>Tanqueray 10 70cl</t>
  </si>
  <si>
    <t>M10462</t>
  </si>
  <si>
    <t>Kraken Black Spiced Rum 70cl</t>
  </si>
  <si>
    <t>Proximo Spirits UK Limited</t>
  </si>
  <si>
    <t>M10469</t>
  </si>
  <si>
    <t>Woodford Reserve Bourbon Whiskey 70cl</t>
  </si>
  <si>
    <t>M10842</t>
  </si>
  <si>
    <t>Zubrowka Vodka Bison Grass 70cl</t>
  </si>
  <si>
    <t>Grant William &amp; Sons UK Ltd</t>
  </si>
  <si>
    <t>M10927</t>
  </si>
  <si>
    <t>Reyka Vodka Iceland 70cl</t>
  </si>
  <si>
    <t>M10966</t>
  </si>
  <si>
    <t>Sipsmith London Dry Gin 70cl</t>
  </si>
  <si>
    <t>Sipsmith Ltd</t>
  </si>
  <si>
    <t>M10967</t>
  </si>
  <si>
    <t>Broker's Gin 70cl</t>
  </si>
  <si>
    <t>Hi-Spirits</t>
  </si>
  <si>
    <t>M10974</t>
  </si>
  <si>
    <t>Greenall's Gin 70cl</t>
  </si>
  <si>
    <t>M11005</t>
  </si>
  <si>
    <t>Blackwoods Vintage Dry Gin 70cl</t>
  </si>
  <si>
    <t>M11006</t>
  </si>
  <si>
    <t>Opihr Oriental Spiced Gin 70cl</t>
  </si>
  <si>
    <t>Clark Matthew Wholesale Ltd</t>
  </si>
  <si>
    <t>M11105</t>
  </si>
  <si>
    <t>Botanist Islay Dry Gin Vintage 70cl</t>
  </si>
  <si>
    <t>Remy Cointreau UK Distribution Ltd</t>
  </si>
  <si>
    <t>M11122</t>
  </si>
  <si>
    <t>Thomas Dakin Manchester Gin 70cl</t>
  </si>
  <si>
    <t>M11123</t>
  </si>
  <si>
    <t>Brockmans Gin 70cl</t>
  </si>
  <si>
    <t>Cellar Trends  (f)</t>
  </si>
  <si>
    <t>M11180</t>
  </si>
  <si>
    <t>Whitley Neill Gin 70cl</t>
  </si>
  <si>
    <t>Halewood International Limited</t>
  </si>
  <si>
    <t>M11181</t>
  </si>
  <si>
    <t>Whitley Neill Quince Gin 70cl</t>
  </si>
  <si>
    <t>M11182</t>
  </si>
  <si>
    <t>Whitley Neill Rhubarb&amp;Ginger Gin70cl</t>
  </si>
  <si>
    <t>M11183</t>
  </si>
  <si>
    <t>Sipsmith Sloe Gin 50cl</t>
  </si>
  <si>
    <t>M11184</t>
  </si>
  <si>
    <t>Masons Yorkshire Gin 70cl</t>
  </si>
  <si>
    <t>M11185</t>
  </si>
  <si>
    <t>Masons Yorkshire Tea Edition Gin  70cl</t>
  </si>
  <si>
    <t>M11186</t>
  </si>
  <si>
    <t>Masons Yorkshire Lavender Gin 70cl</t>
  </si>
  <si>
    <t>M11226</t>
  </si>
  <si>
    <t>Gordon's Premium Pink Gin 70cl</t>
  </si>
  <si>
    <t>M11227</t>
  </si>
  <si>
    <t>Greenall's Wild Berry Gin</t>
  </si>
  <si>
    <t>Marblehead</t>
  </si>
  <si>
    <t>M11228</t>
  </si>
  <si>
    <t>Pogues Irish Whiskey 70cl</t>
  </si>
  <si>
    <t>M11260</t>
  </si>
  <si>
    <t>Whitley Neill Raspberry Gin 70cl</t>
  </si>
  <si>
    <t>M11261</t>
  </si>
  <si>
    <t>Whitley Neill Blood Orange Gin 70cl</t>
  </si>
  <si>
    <t>M116</t>
  </si>
  <si>
    <t>Courvoisier 70cl</t>
  </si>
  <si>
    <t>M138</t>
  </si>
  <si>
    <t>Bushmills *** Irish Whiskey 70</t>
  </si>
  <si>
    <t>M14</t>
  </si>
  <si>
    <t>Bells Whisky 70cl</t>
  </si>
  <si>
    <t>M149</t>
  </si>
  <si>
    <t>Lagavulin 16yo Malt 70cl</t>
  </si>
  <si>
    <t>M152</t>
  </si>
  <si>
    <t>Glenlivet 12yo Malt 70cl</t>
  </si>
  <si>
    <t>M153</t>
  </si>
  <si>
    <t>Highland Park 12yo Malt 70cl</t>
  </si>
  <si>
    <t>M171</t>
  </si>
  <si>
    <t>Laphroaig 10yo Malt 70cl</t>
  </si>
  <si>
    <t>M172</t>
  </si>
  <si>
    <t>Captain Morgan Spiced 70cl</t>
  </si>
  <si>
    <t>M173</t>
  </si>
  <si>
    <t>Talisker 10yo Malt 70cl</t>
  </si>
  <si>
    <t>M183</t>
  </si>
  <si>
    <t>Glenmorangie Original 70cl</t>
  </si>
  <si>
    <t>Moet Hennessey UK Ltd</t>
  </si>
  <si>
    <t>M186</t>
  </si>
  <si>
    <t>Liqueurs</t>
  </si>
  <si>
    <t>M188</t>
  </si>
  <si>
    <t>Baileys Irish Cream 70cl</t>
  </si>
  <si>
    <t>M189</t>
  </si>
  <si>
    <t>Glenfiddich Malt 70cl</t>
  </si>
  <si>
    <t>M224</t>
  </si>
  <si>
    <t>Jack Daniels 70cl</t>
  </si>
  <si>
    <t>M23</t>
  </si>
  <si>
    <t>Grouse Whisky 70cl</t>
  </si>
  <si>
    <t>M236</t>
  </si>
  <si>
    <t>Bombay Sapphire Gin 70cl</t>
  </si>
  <si>
    <t>M250</t>
  </si>
  <si>
    <t>Smirnoff Red Label 70cl</t>
  </si>
  <si>
    <t>M256</t>
  </si>
  <si>
    <t>Smirnoff Black Label 70cl</t>
  </si>
  <si>
    <t>M258</t>
  </si>
  <si>
    <t>Cockburns Special Reserve 75cl</t>
  </si>
  <si>
    <t>M259</t>
  </si>
  <si>
    <t>Lambs Navy 70cl</t>
  </si>
  <si>
    <t>M2669</t>
  </si>
  <si>
    <t>Isle of Jura 10yo Malt Wky 70</t>
  </si>
  <si>
    <t>Whyte &amp; Mackay Ltd</t>
  </si>
  <si>
    <t>M2670</t>
  </si>
  <si>
    <t>Tanqueray Gin 70cl</t>
  </si>
  <si>
    <t>M271</t>
  </si>
  <si>
    <t>Club Port 75cl</t>
  </si>
  <si>
    <t>Hayward Bros (Wines) Ltd</t>
  </si>
  <si>
    <t>M275</t>
  </si>
  <si>
    <t>Taylors L.B. Vin Res 75cl</t>
  </si>
  <si>
    <t>Mentzendorff &amp; Co Limited</t>
  </si>
  <si>
    <t>M277</t>
  </si>
  <si>
    <t>Martini Rosso 75cl</t>
  </si>
  <si>
    <t>M281</t>
  </si>
  <si>
    <t>Tia Maria 70cl</t>
  </si>
  <si>
    <t>M283</t>
  </si>
  <si>
    <t>Archers Peach County 70cl</t>
  </si>
  <si>
    <t>M286</t>
  </si>
  <si>
    <t>Malibu 70cl</t>
  </si>
  <si>
    <t>M308</t>
  </si>
  <si>
    <t>Jagermeister Herb Liqueur 70cl</t>
  </si>
  <si>
    <t>Mast-Jaegermeister UK Ltd</t>
  </si>
  <si>
    <t>M334</t>
  </si>
  <si>
    <t>Southern Comfort 70cl</t>
  </si>
  <si>
    <t>M338</t>
  </si>
  <si>
    <t>Tequila Jose Cuervo Gold 70cl</t>
  </si>
  <si>
    <t>M339</t>
  </si>
  <si>
    <t>Sambuca 70cl</t>
  </si>
  <si>
    <t>M353</t>
  </si>
  <si>
    <t>Cinzano Bianco 75cl</t>
  </si>
  <si>
    <t>M391</t>
  </si>
  <si>
    <t>Campari 70cl</t>
  </si>
  <si>
    <t>M40</t>
  </si>
  <si>
    <t>Dalwhinnie 15yo Malt Wky 70cl</t>
  </si>
  <si>
    <t>M405</t>
  </si>
  <si>
    <t>Cockburns Ruby 75cl</t>
  </si>
  <si>
    <t>M407</t>
  </si>
  <si>
    <t>Pimms No.1 70cl</t>
  </si>
  <si>
    <t>M4685</t>
  </si>
  <si>
    <t>Balvenie Doublewood 70cl</t>
  </si>
  <si>
    <t>M5143</t>
  </si>
  <si>
    <t>Hendricks Gin 70cl</t>
  </si>
  <si>
    <t>M515</t>
  </si>
  <si>
    <t>Johnnie Walker Black Lab 70</t>
  </si>
  <si>
    <t>M5503</t>
  </si>
  <si>
    <t>Monkey Shoulder Triple Malt 70cl</t>
  </si>
  <si>
    <t>M6018</t>
  </si>
  <si>
    <t>Havana Club Anejo Especial 70c</t>
  </si>
  <si>
    <t>M6328</t>
  </si>
  <si>
    <t>Hennessy XO 70cl Cognac</t>
  </si>
  <si>
    <t>M658</t>
  </si>
  <si>
    <t>Martini Extra Dry 75cl</t>
  </si>
  <si>
    <t>M660</t>
  </si>
  <si>
    <t>Martini Bianco 75cl</t>
  </si>
  <si>
    <t>M6637</t>
  </si>
  <si>
    <t>Sailor Jerry Spiced Caribbean Rum 70cl</t>
  </si>
  <si>
    <t>M675</t>
  </si>
  <si>
    <t>Absolut 70cl</t>
  </si>
  <si>
    <t>M6989</t>
  </si>
  <si>
    <t>Grey Goose Vodka Original 70cl</t>
  </si>
  <si>
    <t>M740</t>
  </si>
  <si>
    <t>Jim Beam Bourbon 70cl</t>
  </si>
  <si>
    <t>M8199</t>
  </si>
  <si>
    <t>Jack Daniels Tennessee Honey 70cl</t>
  </si>
  <si>
    <t>M8280</t>
  </si>
  <si>
    <t>Tullamore Dew Irish Whiskey 70cl</t>
  </si>
  <si>
    <t>M8289</t>
  </si>
  <si>
    <t>Chase English Potato Vodka 70c</t>
  </si>
  <si>
    <t>Chase Distillery Limited</t>
  </si>
  <si>
    <t>M8290</t>
  </si>
  <si>
    <t>Chase Marmalade Vodka 70cl</t>
  </si>
  <si>
    <t>M8514</t>
  </si>
  <si>
    <t>Chase Williams Gin 70cl</t>
  </si>
  <si>
    <t>M8521</t>
  </si>
  <si>
    <t>Stolichnaya Salted Karamel 70cl</t>
  </si>
  <si>
    <t>M8523</t>
  </si>
  <si>
    <t>Bloom London Dry Gin 70cl</t>
  </si>
  <si>
    <t>M8582</t>
  </si>
  <si>
    <t>Aperol Aperitivo 70cl</t>
  </si>
  <si>
    <t>M8589</t>
  </si>
  <si>
    <t>Chivas Regal 12 Scotch Whisky 70cl</t>
  </si>
  <si>
    <t>M87</t>
  </si>
  <si>
    <t>Bunnahabhain 12yo Malt Wky 70</t>
  </si>
  <si>
    <t>M887</t>
  </si>
  <si>
    <t>Jamesons Irish Whiskey 70cl</t>
  </si>
  <si>
    <t>M902</t>
  </si>
  <si>
    <t>Gordons Gin 70cl</t>
  </si>
  <si>
    <t>M926</t>
  </si>
  <si>
    <t>Bacardi 70cl</t>
  </si>
  <si>
    <t>M939</t>
  </si>
  <si>
    <t>Stolichnaya 70cl</t>
  </si>
  <si>
    <t>M955</t>
  </si>
  <si>
    <t>Woods Old Navy 100 70cl</t>
  </si>
  <si>
    <t>M957</t>
  </si>
  <si>
    <t>Captain Morgan Black 70cl Dark Rum</t>
  </si>
  <si>
    <t>M965</t>
  </si>
  <si>
    <t>Pernod 70cl</t>
  </si>
  <si>
    <t>M977</t>
  </si>
  <si>
    <t>Remy Martin VSOP 70cl</t>
  </si>
  <si>
    <t>M285</t>
  </si>
  <si>
    <t>Archers Peach County 1.5l</t>
  </si>
  <si>
    <t>M190</t>
  </si>
  <si>
    <t>Baileys Irish Cream 1.5l</t>
  </si>
  <si>
    <t>M192</t>
  </si>
  <si>
    <t>Benedictine D.O.M 70cl</t>
  </si>
  <si>
    <t>M220</t>
  </si>
  <si>
    <t>Bols Creme De Cassis 50cl</t>
  </si>
  <si>
    <t>M223</t>
  </si>
  <si>
    <t>Bols Creme de Menthe  50cl</t>
  </si>
  <si>
    <t>M226</t>
  </si>
  <si>
    <t>Bols Blue Curacao 50cl</t>
  </si>
  <si>
    <t>M284</t>
  </si>
  <si>
    <t>Bols Triple Sec 50cl</t>
  </si>
  <si>
    <t>M8586</t>
  </si>
  <si>
    <t>Chambord Black Raspberry 70cl</t>
  </si>
  <si>
    <t>M198</t>
  </si>
  <si>
    <t>Cointreau 70cl</t>
  </si>
  <si>
    <t>M8220</t>
  </si>
  <si>
    <t>Corkys Sour Apple 70cl</t>
  </si>
  <si>
    <t>Global Brands Limited</t>
  </si>
  <si>
    <t>M8221</t>
  </si>
  <si>
    <t>Corkys Sour Cherry 70cl</t>
  </si>
  <si>
    <t>M8222</t>
  </si>
  <si>
    <t>Corkys Blueberry 70cl</t>
  </si>
  <si>
    <t>M10846</t>
  </si>
  <si>
    <t>Corkys Raspberry Glitter 70cl</t>
  </si>
  <si>
    <t>M10859</t>
  </si>
  <si>
    <t>Corkys Mango Glitter 70cl</t>
  </si>
  <si>
    <t>M3123</t>
  </si>
  <si>
    <t>DK Cherry Brandy 50cl</t>
  </si>
  <si>
    <t>M234</t>
  </si>
  <si>
    <t>Drambuie 70cl</t>
  </si>
  <si>
    <t>M11208</t>
  </si>
  <si>
    <t>Fireball 70cl</t>
  </si>
  <si>
    <t>M8581</t>
  </si>
  <si>
    <t>Frangelico Hazelnut Liqueur 70cl</t>
  </si>
  <si>
    <t>M304</t>
  </si>
  <si>
    <t>Glayva 70cl</t>
  </si>
  <si>
    <t>M305</t>
  </si>
  <si>
    <t>Grand Marnier 70cl</t>
  </si>
  <si>
    <t>M398</t>
  </si>
  <si>
    <t>Kahlua 70cl</t>
  </si>
  <si>
    <t>M4858</t>
  </si>
  <si>
    <t>Limoncello Liqueur 50cl</t>
  </si>
  <si>
    <t>M287</t>
  </si>
  <si>
    <t>Malibu 1.5l</t>
  </si>
  <si>
    <t>M328</t>
  </si>
  <si>
    <t>Midori (Melon) 70cl</t>
  </si>
  <si>
    <t>M330</t>
  </si>
  <si>
    <t>Passoa 70cl</t>
  </si>
  <si>
    <t>M3678</t>
  </si>
  <si>
    <t>Sambuca Black 70cl</t>
  </si>
  <si>
    <t>M6038</t>
  </si>
  <si>
    <t>Sambuca Raspberry 70cl</t>
  </si>
  <si>
    <t>M4864</t>
  </si>
  <si>
    <t>Sourz Apple 70cl</t>
  </si>
  <si>
    <t>M5492</t>
  </si>
  <si>
    <t>Sourz Cherry 70cl</t>
  </si>
  <si>
    <t>M7230</t>
  </si>
  <si>
    <t>Sourz Raspberry 70cl</t>
  </si>
  <si>
    <t>M10646</t>
  </si>
  <si>
    <t>Sourz Rainbow Ice 70cl</t>
  </si>
  <si>
    <t>M11344</t>
  </si>
  <si>
    <t>Sourz Passionfruit 70cl</t>
  </si>
  <si>
    <t>M335</t>
  </si>
  <si>
    <t>Southern Comfort 1.5l</t>
  </si>
  <si>
    <t>M10468</t>
  </si>
  <si>
    <t>St Germaine Elderflower Liqueur 70cl</t>
  </si>
  <si>
    <t>M11446</t>
  </si>
  <si>
    <t>Olmeca Silver Tequila 70cl</t>
  </si>
  <si>
    <t>M282</t>
  </si>
  <si>
    <t>Tia Maria 1.5l</t>
  </si>
  <si>
    <t>M184</t>
  </si>
  <si>
    <t>Warninks Advocaat 70cl</t>
  </si>
  <si>
    <t>M272</t>
  </si>
  <si>
    <t>Dows Ruby Port 75cl</t>
  </si>
  <si>
    <t>Fells John E &amp; Son Ltd</t>
  </si>
  <si>
    <t>M409</t>
  </si>
  <si>
    <t>Bristol Cream 75cl</t>
  </si>
  <si>
    <t>M408</t>
  </si>
  <si>
    <t>Crofts Original Pale Cream 75</t>
  </si>
  <si>
    <t>M11230</t>
  </si>
  <si>
    <t>Angostura Bitters 200ml</t>
  </si>
  <si>
    <t>Distell International</t>
  </si>
  <si>
    <t>M11089</t>
  </si>
  <si>
    <t>Monin Gomme 70cl</t>
  </si>
  <si>
    <t>M11035</t>
  </si>
  <si>
    <t>Peychauds Bitters 148ml</t>
  </si>
  <si>
    <t>M6006</t>
  </si>
  <si>
    <t>Jules Clairon Brandy 70cl</t>
  </si>
  <si>
    <t>M6008</t>
  </si>
  <si>
    <t>Jules Clairon Brandy 1.5 Lit</t>
  </si>
  <si>
    <t>M124</t>
  </si>
  <si>
    <t>Hennessy VS 70cl</t>
  </si>
  <si>
    <t>M11319</t>
  </si>
  <si>
    <t>Bloom Jasmine &amp; Rose Gin 70cl</t>
  </si>
  <si>
    <t>M11487</t>
  </si>
  <si>
    <t>Boe Passion Gin 70cl</t>
  </si>
  <si>
    <t>Boe Gins</t>
  </si>
  <si>
    <t>M11499</t>
  </si>
  <si>
    <t>Boe Violet Gin 70cl</t>
  </si>
  <si>
    <t>M11363</t>
  </si>
  <si>
    <t>Bosford Rose Gin 70cl</t>
  </si>
  <si>
    <t>M11282</t>
  </si>
  <si>
    <t>Bulldog Gin 70cl</t>
  </si>
  <si>
    <t>Campari</t>
  </si>
  <si>
    <t>M1463</t>
  </si>
  <si>
    <t>Glens Low Cost Gin 1.5l</t>
  </si>
  <si>
    <t>Loch Lomond Group</t>
  </si>
  <si>
    <t>M897</t>
  </si>
  <si>
    <t>Gordons 1.5 Litre</t>
  </si>
  <si>
    <t>M11503</t>
  </si>
  <si>
    <t>Gordons Sicilian Lemon Gin 70cl</t>
  </si>
  <si>
    <t>M11397</t>
  </si>
  <si>
    <t>Greenall's Blueberry Gin 70cl</t>
  </si>
  <si>
    <t>M11431</t>
  </si>
  <si>
    <t>Larios 12 Gin 70cl</t>
  </si>
  <si>
    <t>M11432</t>
  </si>
  <si>
    <t>Larios Rose Gin 70cl</t>
  </si>
  <si>
    <t>M11484</t>
  </si>
  <si>
    <t>No3. London Dry Gin 70cl</t>
  </si>
  <si>
    <t>Berry Bros and Rudd</t>
  </si>
  <si>
    <t>M11452</t>
  </si>
  <si>
    <t>Pinkster Gin 70cl</t>
  </si>
  <si>
    <t>Pinkster</t>
  </si>
  <si>
    <t>M5463</t>
  </si>
  <si>
    <t>Bombay Sapphire Gin 1.5 Litre</t>
  </si>
  <si>
    <t>M11504</t>
  </si>
  <si>
    <t>Bombay Bramble Gin 70cl</t>
  </si>
  <si>
    <t>M11451</t>
  </si>
  <si>
    <t>Sipsmith Lemon Drizzle Gin 50cl</t>
  </si>
  <si>
    <t>M11299</t>
  </si>
  <si>
    <t>Tanqueray Flor de Sevilla 70cl</t>
  </si>
  <si>
    <t>M11349</t>
  </si>
  <si>
    <t>Whitley Neill Parma Violet Gin 70cl</t>
  </si>
  <si>
    <t>M11399</t>
  </si>
  <si>
    <t>Whitley Neill Blackberry Gin 70cl</t>
  </si>
  <si>
    <t>M11464</t>
  </si>
  <si>
    <t>Whitley Neill Pink Grapefruit Gin 70cl</t>
  </si>
  <si>
    <t>M11361</t>
  </si>
  <si>
    <t>Bloom Lemon &amp; Elderflower Gin Liqueur 70cl</t>
  </si>
  <si>
    <t>M11362</t>
  </si>
  <si>
    <t>Bloom Strawberry Gin Liqueur 70cl</t>
  </si>
  <si>
    <t>M11485</t>
  </si>
  <si>
    <t>Boe Scottish Bramble Gin Liqueur 50cl</t>
  </si>
  <si>
    <t>M11486</t>
  </si>
  <si>
    <t>Boe Peach &amp; Hibiscus Gin Liqueur 50cl</t>
  </si>
  <si>
    <t>M11449</t>
  </si>
  <si>
    <t>Corkys Passionfruit Glitter</t>
  </si>
  <si>
    <t>M11467</t>
  </si>
  <si>
    <t>Imaginaria Rhubarb&amp; Custard Gin Liqueur 50cl</t>
  </si>
  <si>
    <t>Imaginaria</t>
  </si>
  <si>
    <t>M11468</t>
  </si>
  <si>
    <t>ImaginariaTurkish Delight Gin Liqueur 50cl</t>
  </si>
  <si>
    <t>M11469</t>
  </si>
  <si>
    <t>Imaginaria Blue &amp; Berry Magic Gin Liqueur 50cl</t>
  </si>
  <si>
    <t>M11470</t>
  </si>
  <si>
    <t>Imaginaria Cherry Bakewell Gin Liqueur 50cl</t>
  </si>
  <si>
    <t>M11471</t>
  </si>
  <si>
    <t>Imaginaria Pornstar Martini Gin Liqueur 50cl</t>
  </si>
  <si>
    <t>M11472</t>
  </si>
  <si>
    <t>Imaginaria Unicorn Dreams (MMallow) Gin Liqueur 50cl</t>
  </si>
  <si>
    <t>M11475</t>
  </si>
  <si>
    <t>Seedlip Garden 108 0% Spirit 70cl</t>
  </si>
  <si>
    <t>Seedlip</t>
  </si>
  <si>
    <t>M11476</t>
  </si>
  <si>
    <t>Seedlip Spice 94 0% Spirit 70cl</t>
  </si>
  <si>
    <t>M11283</t>
  </si>
  <si>
    <t>Appleton Estate Signature Blend 70cl</t>
  </si>
  <si>
    <t>M928</t>
  </si>
  <si>
    <t>Bacardi 1.5 Litre</t>
  </si>
  <si>
    <t>M11364</t>
  </si>
  <si>
    <t>Bacardi Ginger 70cl</t>
  </si>
  <si>
    <t>M11365</t>
  </si>
  <si>
    <t>Bacardi Raspberry 70cl</t>
  </si>
  <si>
    <t>M958</t>
  </si>
  <si>
    <t>Captain Morgan Black 1.5 Litre Dark Rum</t>
  </si>
  <si>
    <t>M11352</t>
  </si>
  <si>
    <t>Dead Man's Fingers Spiced Rum 70cl</t>
  </si>
  <si>
    <t>M11353</t>
  </si>
  <si>
    <t>Dead Man's Fingers Coffee Rum 70cl</t>
  </si>
  <si>
    <t>M11354</t>
  </si>
  <si>
    <t>Dead Man's Fingers Coconut Rum 70cl</t>
  </si>
  <si>
    <t>M11477</t>
  </si>
  <si>
    <t>Don Papa 7 YO Rum 70cl</t>
  </si>
  <si>
    <t>M1428</t>
  </si>
  <si>
    <t>Glens Low Cost 1.5l White Rum</t>
  </si>
  <si>
    <t>M1461</t>
  </si>
  <si>
    <t>Glens Low Cost Dark Rum 70cl</t>
  </si>
  <si>
    <t>M1513</t>
  </si>
  <si>
    <t>Glens Low Cost 70cl White Rum</t>
  </si>
  <si>
    <t>M1110</t>
  </si>
  <si>
    <t>Koko Kanu 70cl</t>
  </si>
  <si>
    <t>M938</t>
  </si>
  <si>
    <t>Lambs Navy 1.5 Litre</t>
  </si>
  <si>
    <t>M11490</t>
  </si>
  <si>
    <t>Rock Star Two Swallows Salted Caramel Citrus Rum 50cl</t>
  </si>
  <si>
    <t>Rock Star</t>
  </si>
  <si>
    <t>M11491</t>
  </si>
  <si>
    <t>Rock Star Two Swallows Salted Caramel Cherry Rum 50cl</t>
  </si>
  <si>
    <t>M11492</t>
  </si>
  <si>
    <t>Rock Star Pineapple Grenade Rum 50cl</t>
  </si>
  <si>
    <t>M11493</t>
  </si>
  <si>
    <t>Rock Star Grapefruit Grenade Rum 50cl</t>
  </si>
  <si>
    <t>M11137</t>
  </si>
  <si>
    <t>Absolut Citron 70cl</t>
  </si>
  <si>
    <t>M11138</t>
  </si>
  <si>
    <t>Absolut Raspberri Vodka 70cl</t>
  </si>
  <si>
    <t>M11139</t>
  </si>
  <si>
    <t>Absolut Vanilla Vodka 70CL</t>
  </si>
  <si>
    <t>M690</t>
  </si>
  <si>
    <t>After Shock Red 70cl</t>
  </si>
  <si>
    <t>M2702</t>
  </si>
  <si>
    <t>After Shock Blue 70cl</t>
  </si>
  <si>
    <t>M4310</t>
  </si>
  <si>
    <t>After Shock Black 70cl</t>
  </si>
  <si>
    <t>M937</t>
  </si>
  <si>
    <t>Glens Low Cost Vodka 70cl</t>
  </si>
  <si>
    <t>M1427</t>
  </si>
  <si>
    <t>Glens Low Cost Vodka 1.5l</t>
  </si>
  <si>
    <t>M11508</t>
  </si>
  <si>
    <t>Red Square Vodka 38% 70cl</t>
  </si>
  <si>
    <t>M11509</t>
  </si>
  <si>
    <t>Red Square Vodka 38% 1.5L</t>
  </si>
  <si>
    <t>M251</t>
  </si>
  <si>
    <t>Smirnoff Red Label 1.5l</t>
  </si>
  <si>
    <t>M225</t>
  </si>
  <si>
    <t>Jack Daniels 1.5l</t>
  </si>
  <si>
    <t>M126</t>
  </si>
  <si>
    <t>Jamesons Irish Whiskey 1.5l</t>
  </si>
  <si>
    <t>M11318</t>
  </si>
  <si>
    <t>Arran 10yo Single Malt 70cl</t>
  </si>
  <si>
    <t>Indiebrands</t>
  </si>
  <si>
    <t>M17</t>
  </si>
  <si>
    <t>Bells Whisky 1.5l</t>
  </si>
  <si>
    <t>M28</t>
  </si>
  <si>
    <t>Grouse Whisky 1.5l</t>
  </si>
  <si>
    <t>M11474</t>
  </si>
  <si>
    <t>Haig Clubman 70cl</t>
  </si>
  <si>
    <t>M6828</t>
  </si>
  <si>
    <t>High Commissioner 1.5l Scotch Whisky</t>
  </si>
  <si>
    <t>M195</t>
  </si>
  <si>
    <t>Scottish Leader Low Cost 1.5l</t>
  </si>
  <si>
    <t>M10150</t>
  </si>
  <si>
    <t>Los Vascos Cab Sauv Rose DBR (Lafite) 2014 75cl</t>
  </si>
  <si>
    <t>Waddesdon Wine Ltd</t>
  </si>
  <si>
    <t>Wines</t>
  </si>
  <si>
    <t>M10151</t>
  </si>
  <si>
    <t>Los Vascos Cab Sauv DBR (Lafite) 2012 75cl</t>
  </si>
  <si>
    <t>M10152</t>
  </si>
  <si>
    <t>Chat des Laurets St Emilion 2010 75cl</t>
  </si>
  <si>
    <t>M10153</t>
  </si>
  <si>
    <t>Legende de Lafite Medoc DBR 2011 75cl</t>
  </si>
  <si>
    <t>M10154</t>
  </si>
  <si>
    <t>Bodegas Caro Aruma Malbec DBR 2013 75cl</t>
  </si>
  <si>
    <t>M10189</t>
  </si>
  <si>
    <t>Lunetta Spumante Rose 12x20cl</t>
  </si>
  <si>
    <t>Boutinot Ltd</t>
  </si>
  <si>
    <t>M10190</t>
  </si>
  <si>
    <t>Cabaret Frank Old Vine Cabernet Franc 75cl</t>
  </si>
  <si>
    <t>M10194</t>
  </si>
  <si>
    <t>Tierra Del Rey Chardonnay 75cl</t>
  </si>
  <si>
    <t>Kingsland Drinks Ltd</t>
  </si>
  <si>
    <t>M10195</t>
  </si>
  <si>
    <t>Tierra Del Rey Sauvignon Blanc75cl</t>
  </si>
  <si>
    <t>M10196</t>
  </si>
  <si>
    <t>Tierra Del Rey Merlot 75cl</t>
  </si>
  <si>
    <t>M10346</t>
  </si>
  <si>
    <t>McGuigans Shiraz 12x187ml</t>
  </si>
  <si>
    <t>Lanchester Wine Cellars Limited</t>
  </si>
  <si>
    <t>M10389</t>
  </si>
  <si>
    <t>Romeo Prosecco Spumante NV 75cl</t>
  </si>
  <si>
    <t>EWGA Ltd</t>
  </si>
  <si>
    <t>M10414</t>
  </si>
  <si>
    <t>Monte Real Reserve Rioja 2008 75cl</t>
  </si>
  <si>
    <t>M10415</t>
  </si>
  <si>
    <t>Vistamar Sepia Reserve Pinot Noir 2013 75cl</t>
  </si>
  <si>
    <t>M10419</t>
  </si>
  <si>
    <t>Amarone della Valpolicella Classico Nicola Fabiano 2009 75cl</t>
  </si>
  <si>
    <t>Awin Barratt Siegel Wine Agencies</t>
  </si>
  <si>
    <t>M10420</t>
  </si>
  <si>
    <t>Albarino Torres Pazo das Bruxas 2013 75cl</t>
  </si>
  <si>
    <t>M10424</t>
  </si>
  <si>
    <t>Pouilly Fuisse Domaine Trouillet 2012 75cl</t>
  </si>
  <si>
    <t>Bibendum Wine</t>
  </si>
  <si>
    <t>M10682</t>
  </si>
  <si>
    <t>Chateauneuf du Pape Dom Chante Cigale 2012 75cl</t>
  </si>
  <si>
    <t>M10782</t>
  </si>
  <si>
    <t>Juliet Rose Spumante NV 75cl</t>
  </si>
  <si>
    <t>M10918</t>
  </si>
  <si>
    <t>Anwilka Petit Frere 75cl</t>
  </si>
  <si>
    <t>M10919</t>
  </si>
  <si>
    <t>Hamilton Russell Vineyards Chardonnay 75cl</t>
  </si>
  <si>
    <t>M10921</t>
  </si>
  <si>
    <t>U Passimiento IGT 75cl</t>
  </si>
  <si>
    <t>Alliance Wine</t>
  </si>
  <si>
    <t>M10922</t>
  </si>
  <si>
    <t>Kilikanoon Killermans Run GSM 75cl</t>
  </si>
  <si>
    <t>M10923</t>
  </si>
  <si>
    <t>Caparrone Pecorino 75cl</t>
  </si>
  <si>
    <t>M11014</t>
  </si>
  <si>
    <t>Kissing Tree Chardonnay 12x187ml</t>
  </si>
  <si>
    <t>Continental Wine &amp; Food Ltd</t>
  </si>
  <si>
    <t>M11015</t>
  </si>
  <si>
    <t>Kissing Tree Merlot 12x187ml</t>
  </si>
  <si>
    <t>M11016</t>
  </si>
  <si>
    <t>Kissing Tree Sauvignon Blanc 12x187ml</t>
  </si>
  <si>
    <t>M11059</t>
  </si>
  <si>
    <t>Vina Arroba Tempranillo 75cl</t>
  </si>
  <si>
    <t>M11066</t>
  </si>
  <si>
    <t>Vina Arroba Pardina Chardonnay 75cl</t>
  </si>
  <si>
    <t>M11067</t>
  </si>
  <si>
    <t>Vina Arroba Tempranillo Rosado 75cl</t>
  </si>
  <si>
    <t>M11084</t>
  </si>
  <si>
    <t>Running Duck Rose 75cl</t>
  </si>
  <si>
    <t>Ehrmanns Limited</t>
  </si>
  <si>
    <t>M11095</t>
  </si>
  <si>
    <t>Mouton Cadet Baron de Rothschild 1.5L</t>
  </si>
  <si>
    <t>M11098</t>
  </si>
  <si>
    <t>La Delfina Spumante Prosseco 75cl</t>
  </si>
  <si>
    <t>M11099</t>
  </si>
  <si>
    <t>Black Craft Shiraz 75cl</t>
  </si>
  <si>
    <t>M11163</t>
  </si>
  <si>
    <t>Chablis Domaine des Malandes 1.5l</t>
  </si>
  <si>
    <t>Maisons Marques Et Domaines Ltd</t>
  </si>
  <si>
    <t>M11266</t>
  </si>
  <si>
    <t>Ferghettina Franciacorta Milledi Sparkling 75cl</t>
  </si>
  <si>
    <t>M11267</t>
  </si>
  <si>
    <t>Ferghettina Franciacorta Rose Brut Sparkling 75cl</t>
  </si>
  <si>
    <t>M11273</t>
  </si>
  <si>
    <t>Stowells Pinot Grigio 10 Litre</t>
  </si>
  <si>
    <t>Accolade Wines</t>
  </si>
  <si>
    <t>M11274</t>
  </si>
  <si>
    <t>Jack Rabbit Zinfandel 10L</t>
  </si>
  <si>
    <t>M11275</t>
  </si>
  <si>
    <t>Jack Rabbit Chardonnay10L</t>
  </si>
  <si>
    <t>M11279</t>
  </si>
  <si>
    <t>Colli Vicentini delle Venezie 75cl</t>
  </si>
  <si>
    <t>M1196</t>
  </si>
  <si>
    <t>Piesporter Michelsberg SO 75cl</t>
  </si>
  <si>
    <t>REH Kendermann GmbH Weinkellerei</t>
  </si>
  <si>
    <t>M1523</t>
  </si>
  <si>
    <t>Sutter Home White Zinf 24x187</t>
  </si>
  <si>
    <t>M1536</t>
  </si>
  <si>
    <t>McGuigan B/Label Chard 75cl</t>
  </si>
  <si>
    <t>M1537</t>
  </si>
  <si>
    <t>McGuigan B/Label Red 75cl</t>
  </si>
  <si>
    <t>M2595</t>
  </si>
  <si>
    <t>Veuve Clicquot Yellow Label N/V 75cl</t>
  </si>
  <si>
    <t>M3022</t>
  </si>
  <si>
    <t>Niel Joubert Chenin 75cl</t>
  </si>
  <si>
    <t>Vinoceros (UK) Ltd</t>
  </si>
  <si>
    <t>M3023</t>
  </si>
  <si>
    <t>Niel Joubert Pinotage 75cl</t>
  </si>
  <si>
    <t>M3108</t>
  </si>
  <si>
    <t>CYT Merlot Concha y Toro 75cl</t>
  </si>
  <si>
    <t>Concha y Toro UK Ltd</t>
  </si>
  <si>
    <t>M3109</t>
  </si>
  <si>
    <t>CYT Chardonnay Concha y Toro 75cl</t>
  </si>
  <si>
    <t>M3738</t>
  </si>
  <si>
    <t>False Bay Shiraz old school syrah 75cl</t>
  </si>
  <si>
    <t>M3739</t>
  </si>
  <si>
    <t>False Bay Sauvignon Blanc windswept 75cl</t>
  </si>
  <si>
    <t>M3797</t>
  </si>
  <si>
    <t>Stoney Vale Shiraz Cabernet 75cl</t>
  </si>
  <si>
    <t>M4125</t>
  </si>
  <si>
    <t>McGuigan B/Label Shiraz 75cl</t>
  </si>
  <si>
    <t>M4254</t>
  </si>
  <si>
    <t>Willow Glen Shiraz 75cl</t>
  </si>
  <si>
    <t>North South Wines</t>
  </si>
  <si>
    <t>M4255</t>
  </si>
  <si>
    <t>Willow Glen Chardonnay 75cl</t>
  </si>
  <si>
    <t>M4437</t>
  </si>
  <si>
    <t>Elementos Shiraz Malbec 75cl</t>
  </si>
  <si>
    <t>M4438</t>
  </si>
  <si>
    <t>Elementos Chardonnay Viognier 75cl</t>
  </si>
  <si>
    <t>M4550</t>
  </si>
  <si>
    <t>Jarrah Ridge Shiraz 75cl</t>
  </si>
  <si>
    <t>M4798</t>
  </si>
  <si>
    <t>Fleur du Pays Red 75cl</t>
  </si>
  <si>
    <t>Robinson Frederic Limited</t>
  </si>
  <si>
    <t>M4799</t>
  </si>
  <si>
    <t>Fleur du Pays Dry White 75cl</t>
  </si>
  <si>
    <t>M4800</t>
  </si>
  <si>
    <t>Fleur du Pays Med Dry White 75</t>
  </si>
  <si>
    <t>M4814</t>
  </si>
  <si>
    <t>Luis Canas Reserva Rioja 2009 Vint 75cl</t>
  </si>
  <si>
    <t>M4865</t>
  </si>
  <si>
    <t>Ayala Brut NV 75cl</t>
  </si>
  <si>
    <t>M4882</t>
  </si>
  <si>
    <t>Primitivo Terranto Salento 75c</t>
  </si>
  <si>
    <t>M4891</t>
  </si>
  <si>
    <t>CYT Sauvignon Blanc Concha Y Toro 75cl</t>
  </si>
  <si>
    <t>M4892</t>
  </si>
  <si>
    <t>CYT Cabernet Sauvignon Concha Y Toro 75cl</t>
  </si>
  <si>
    <t>M5017</t>
  </si>
  <si>
    <t>Waters Edge Zinfandel Rose 187 Blush  187ml</t>
  </si>
  <si>
    <t>M5095</t>
  </si>
  <si>
    <t>Landings Colombard Chardonnay 75cl</t>
  </si>
  <si>
    <t>M5096</t>
  </si>
  <si>
    <t>Landings Shiraz Cabernet Sauv 75cl</t>
  </si>
  <si>
    <t>M5100</t>
  </si>
  <si>
    <t>Blossom Hill White Zinf 75cl</t>
  </si>
  <si>
    <t>M5179</t>
  </si>
  <si>
    <t>Vistamar Rose Cab Sauv Syrah 75cl</t>
  </si>
  <si>
    <t>M5195</t>
  </si>
  <si>
    <t>La Delfina Pinot Grigio 75cl</t>
  </si>
  <si>
    <t>M5198</t>
  </si>
  <si>
    <t>Paternina Banda Azul Crianza 75cl</t>
  </si>
  <si>
    <t>M5208</t>
  </si>
  <si>
    <t>Montepulciano d'Abruzzo Moda Cantine Talamonti 2013 Vt 75cl</t>
  </si>
  <si>
    <t>Vinum</t>
  </si>
  <si>
    <t>M5248</t>
  </si>
  <si>
    <t>Devils Corner Sauvignon Blanc 2014 75cl</t>
  </si>
  <si>
    <t>M5391</t>
  </si>
  <si>
    <t>McGuigan B/Label Merlot 75cl</t>
  </si>
  <si>
    <t>M545</t>
  </si>
  <si>
    <t>Blossom Hill White 75cl</t>
  </si>
  <si>
    <t>M5499</t>
  </si>
  <si>
    <t>La Delfina Pinot Grigio Rose 75cl</t>
  </si>
  <si>
    <t>M5501</t>
  </si>
  <si>
    <t>Running Duck Shiraz 75cl Stellar Organic</t>
  </si>
  <si>
    <t>M5502</t>
  </si>
  <si>
    <t>Running Duck Chenin Sauvignon 75cl Organic</t>
  </si>
  <si>
    <t>M5512</t>
  </si>
  <si>
    <t>Solander Chardonnay 75cl</t>
  </si>
  <si>
    <t>M5513</t>
  </si>
  <si>
    <t>Solander Shiraz 75cl</t>
  </si>
  <si>
    <t>M5539</t>
  </si>
  <si>
    <t>Chat Loupiac Gaudiet 37.5cl 2010</t>
  </si>
  <si>
    <t>M5542</t>
  </si>
  <si>
    <t>Villa Wolf Pinot Gris 2013 75cl</t>
  </si>
  <si>
    <t>M5547</t>
  </si>
  <si>
    <t>M5659</t>
  </si>
  <si>
    <t>Vistamar Rose 24x187ml Cab Sauv Syrah</t>
  </si>
  <si>
    <t>M5660</t>
  </si>
  <si>
    <t>Vistamar Merlot 24x187ml</t>
  </si>
  <si>
    <t>M576</t>
  </si>
  <si>
    <t>Dom Perignon Vintage Champagne 75cl</t>
  </si>
  <si>
    <t>M583</t>
  </si>
  <si>
    <t>Bollinger N.V 75cl</t>
  </si>
  <si>
    <t>M5851</t>
  </si>
  <si>
    <t>Louis Roederer Cristal 75cl 2006</t>
  </si>
  <si>
    <t>M5950</t>
  </si>
  <si>
    <t>Wild Wood Zinfandel Rose 75cl</t>
  </si>
  <si>
    <t>M5951</t>
  </si>
  <si>
    <t>Wild Wood Chardonnay 75cl</t>
  </si>
  <si>
    <t>M5952</t>
  </si>
  <si>
    <t>Wild Wood Shiraz 75cl</t>
  </si>
  <si>
    <t>M5953</t>
  </si>
  <si>
    <t>Mirror Lake Sauvignon Blanc 75cl</t>
  </si>
  <si>
    <t>M5954</t>
  </si>
  <si>
    <t>Dry River Pinot Grigio 75cl</t>
  </si>
  <si>
    <t>M5971</t>
  </si>
  <si>
    <t>Southern Lights Marlborough Sauvignon Blanc 2014 75cl</t>
  </si>
  <si>
    <t>M598</t>
  </si>
  <si>
    <t>Laurent Perrier La Cuvee 75cl</t>
  </si>
  <si>
    <t>Laurent-Perrier UK Ltd</t>
  </si>
  <si>
    <t>M5990</t>
  </si>
  <si>
    <t>False Bay Chenin Blanc slow 75cl</t>
  </si>
  <si>
    <t>M5991</t>
  </si>
  <si>
    <t>Ancora Chiaretto Rose 75cl</t>
  </si>
  <si>
    <t>M6103</t>
  </si>
  <si>
    <t>Vistamar Chardonnay 24x187ml</t>
  </si>
  <si>
    <t>M6257</t>
  </si>
  <si>
    <t>Louis Roederer NV 75cl Champagne</t>
  </si>
  <si>
    <t>M6272</t>
  </si>
  <si>
    <t>Louis Roederer NV 37.5cl Champagne</t>
  </si>
  <si>
    <t>M6444</t>
  </si>
  <si>
    <t>Le Bourgogne Pinot Noir 75cl Chanson 2012</t>
  </si>
  <si>
    <t>M6564</t>
  </si>
  <si>
    <t>Blossom Hill White 12x187ml</t>
  </si>
  <si>
    <t>M6569</t>
  </si>
  <si>
    <t>Blossom Hill White Zinfandel 12x187ml</t>
  </si>
  <si>
    <t>M6603</t>
  </si>
  <si>
    <t>Blossom Hill Red 12x187ml</t>
  </si>
  <si>
    <t>M6632</t>
  </si>
  <si>
    <t>False Bay Rose cinsault mourvedre 75cl</t>
  </si>
  <si>
    <t>M6633</t>
  </si>
  <si>
    <t>Louis Roederer Vintage Rose 2009 Champagne 75cl</t>
  </si>
  <si>
    <t>M6639</t>
  </si>
  <si>
    <t>Domenico de Bertiol Prosecco Spagorosso NV Frizzante 75cl</t>
  </si>
  <si>
    <t>M6641</t>
  </si>
  <si>
    <t>Bollinger Rose NV 75cl</t>
  </si>
  <si>
    <t>M6719</t>
  </si>
  <si>
    <t>Chateau de Pez 2014 75cl</t>
  </si>
  <si>
    <t>M682</t>
  </si>
  <si>
    <t>Liebfraumilch 75cl</t>
  </si>
  <si>
    <t>M6821</t>
  </si>
  <si>
    <t>Montevista Cabernet Sauvignon 75cl</t>
  </si>
  <si>
    <t>M6822</t>
  </si>
  <si>
    <t>Montevista Merlot 75cl</t>
  </si>
  <si>
    <t>M6823</t>
  </si>
  <si>
    <t>Montevista Sauvignon Blanc 75cl</t>
  </si>
  <si>
    <t>M6836</t>
  </si>
  <si>
    <t>Alta Vista Premium Malbec 75cl</t>
  </si>
  <si>
    <t>M6845</t>
  </si>
  <si>
    <t>M7057</t>
  </si>
  <si>
    <t>Fleurie La Madone 75cl 2013</t>
  </si>
  <si>
    <t>M7081</t>
  </si>
  <si>
    <t>Laurent Perrier Rose Brut NV 75cl</t>
  </si>
  <si>
    <t>M7090</t>
  </si>
  <si>
    <t>Louis Roederer Brut Vintage 75cl 2008</t>
  </si>
  <si>
    <t>M7091</t>
  </si>
  <si>
    <t>Louis Roederer Vintage Magnum 2007</t>
  </si>
  <si>
    <t>M7092</t>
  </si>
  <si>
    <t>CYT Cabernet Blush Concha Y Toro 75cl</t>
  </si>
  <si>
    <t>M7113</t>
  </si>
  <si>
    <t>Borsao Rosado Garnacha 75cl</t>
  </si>
  <si>
    <t>M7328</t>
  </si>
  <si>
    <t>J Lemoine Brut NV 75cl Champagne</t>
  </si>
  <si>
    <t>M7345</t>
  </si>
  <si>
    <t>Valpolicella Class Sup Ripasso Nicola Fabiano 2013 75cl</t>
  </si>
  <si>
    <t>M7346</t>
  </si>
  <si>
    <t>Louis Roederer NV Magnum Brut</t>
  </si>
  <si>
    <t>M7368</t>
  </si>
  <si>
    <t>Burlesque White Zinfandel 75cl</t>
  </si>
  <si>
    <t>M7369</t>
  </si>
  <si>
    <t>Burlesque Red Zinfandel 75cl</t>
  </si>
  <si>
    <t>M7405</t>
  </si>
  <si>
    <t>Domaine De Vedilhan Viognier 75cl</t>
  </si>
  <si>
    <t>M7630</t>
  </si>
  <si>
    <t>Thistledown Chardonnay 75cl 2012</t>
  </si>
  <si>
    <t>M767</t>
  </si>
  <si>
    <t>Canaletto Montepulciano 75cl</t>
  </si>
  <si>
    <t>Casa Girelli S.p.A</t>
  </si>
  <si>
    <t>M7690</t>
  </si>
  <si>
    <t>Vistamar Sauvignon Blanc 187ml</t>
  </si>
  <si>
    <t>M7695</t>
  </si>
  <si>
    <t>Louis Guntrum Dry Riesling 2013 75cl</t>
  </si>
  <si>
    <t>M7709</t>
  </si>
  <si>
    <t>Borsao Macabeo 75cl</t>
  </si>
  <si>
    <t>M7710</t>
  </si>
  <si>
    <t>Borsao Garnacha 75cl</t>
  </si>
  <si>
    <t>M7717</t>
  </si>
  <si>
    <t>Running Duck Merlot 75cl Stellar Organic</t>
  </si>
  <si>
    <t>M7719</t>
  </si>
  <si>
    <t>Dudleys Stone Chenin Blanc 75cl</t>
  </si>
  <si>
    <t>M7850</t>
  </si>
  <si>
    <t>Dudleys Stone Cabernet Merlot 75cl</t>
  </si>
  <si>
    <t>M786</t>
  </si>
  <si>
    <t>Moet Chandon Brut N.V.75cl</t>
  </si>
  <si>
    <t>M7954</t>
  </si>
  <si>
    <t>KC Sauvignon Blanc Klein Constantia 2013 75cl</t>
  </si>
  <si>
    <t>M7960</t>
  </si>
  <si>
    <t>One chain Vineyard 'The Wrong Un' Shiraz Cabernet 2013 75cl</t>
  </si>
  <si>
    <t>M810</t>
  </si>
  <si>
    <t>Canaletto Pinot Grigio 75cl</t>
  </si>
  <si>
    <t>M816</t>
  </si>
  <si>
    <t>Sutter Home White Zinfandel 75</t>
  </si>
  <si>
    <t>M8195</t>
  </si>
  <si>
    <t>Lunetta Prosecco Spumante NV 12x20cl</t>
  </si>
  <si>
    <t>M8270</t>
  </si>
  <si>
    <t>Pasquiers Grenache Noir 2013 Pays D'Oc 75cl</t>
  </si>
  <si>
    <t>M8273</t>
  </si>
  <si>
    <t>Parcel by Parcel Carmenere Merlot 75cl</t>
  </si>
  <si>
    <t>M8274</t>
  </si>
  <si>
    <t>Vistamar Sepia Res Malbec 75cl</t>
  </si>
  <si>
    <t>M8281</t>
  </si>
  <si>
    <t>Ca' di Ponti Grillo 75cl</t>
  </si>
  <si>
    <t>M8283</t>
  </si>
  <si>
    <t>Ca' di Ponti Nero d'Avola 75cl</t>
  </si>
  <si>
    <t>M8493</t>
  </si>
  <si>
    <t>Pinot Grigio Girlan 2013 75cl</t>
  </si>
  <si>
    <t>M8495</t>
  </si>
  <si>
    <t>Chablis 1er Cru Dom William Fevre Vaillons 2012 75cl</t>
  </si>
  <si>
    <t>M8496</t>
  </si>
  <si>
    <t>Gavi di Gavi Tenuta Olim Bauda 2013 75cl</t>
  </si>
  <si>
    <t>M6818</t>
  </si>
  <si>
    <t>Finca del Alta Malbec Merlot 75cl</t>
  </si>
  <si>
    <t>M6986</t>
  </si>
  <si>
    <t>Ciceron Dry White 10lit BIB France</t>
  </si>
  <si>
    <t>M7038</t>
  </si>
  <si>
    <t>Ciceron Med Dry White 10lit BIB France</t>
  </si>
  <si>
    <t>M7146</t>
  </si>
  <si>
    <t>Ciceron Merlot 10lit BIB France</t>
  </si>
  <si>
    <t>M7994</t>
  </si>
  <si>
    <t>Williams &amp; Humbert Pedro Ximenez 12yo Sherry 37.5cl</t>
  </si>
  <si>
    <t>M8268</t>
  </si>
  <si>
    <t>Sancerre Dom Michel Girard 75c 2014</t>
  </si>
  <si>
    <t>M8277</t>
  </si>
  <si>
    <t>Saint Marc Reserve Grenache Blanc 75cl</t>
  </si>
  <si>
    <t>M8278</t>
  </si>
  <si>
    <t>Saint Marc Reserve Cab Sauv 75cl</t>
  </si>
  <si>
    <t>M10433</t>
  </si>
  <si>
    <t>Chablis William Fevre 2013 75cl</t>
  </si>
  <si>
    <t>M10954</t>
  </si>
  <si>
    <t>Sugarbird White Zinfandel 75cl</t>
  </si>
  <si>
    <t>M11280</t>
  </si>
  <si>
    <t>Paternina Banda Azul Cava Brut 75cl</t>
  </si>
  <si>
    <t>M11281</t>
  </si>
  <si>
    <t>Paternina Banda Azul Cava Rosado 75cl</t>
  </si>
  <si>
    <t>M11320</t>
  </si>
  <si>
    <t>Maison de Vigneron Blanc de Blanc</t>
  </si>
  <si>
    <t>M11328</t>
  </si>
  <si>
    <t>La Ruchette Doree Rose 75cl</t>
  </si>
  <si>
    <t>M11329</t>
  </si>
  <si>
    <t>La Ruchette Doree Cotes du Rhone Villages 75cl</t>
  </si>
  <si>
    <t>M11359</t>
  </si>
  <si>
    <t>Dry River Pinot Grigio 24 x 187ml</t>
  </si>
  <si>
    <t>M11378</t>
  </si>
  <si>
    <t>Marques de la Concordia Res 75cl</t>
  </si>
  <si>
    <t>M11379</t>
  </si>
  <si>
    <t>Paternina Gran Reserva 75cl</t>
  </si>
  <si>
    <t>M11380</t>
  </si>
  <si>
    <t>Tapas Tempranillo 75cl</t>
  </si>
  <si>
    <t>M11381</t>
  </si>
  <si>
    <t>Vega de la Reina Rueda Verdejo 75cl</t>
  </si>
  <si>
    <t>M11382</t>
  </si>
  <si>
    <t>Tapas Viura Sauvignon 75cl</t>
  </si>
  <si>
    <t>M11383</t>
  </si>
  <si>
    <t>Tapas Tempranillo Rosado 75cl</t>
  </si>
  <si>
    <t>M11412</t>
  </si>
  <si>
    <t>Paso del Sol Merlot 75cl</t>
  </si>
  <si>
    <t>M11413</t>
  </si>
  <si>
    <t>Paso del Sol Sauvignon 75cl</t>
  </si>
  <si>
    <t>Cockburn &amp; Campbell</t>
  </si>
  <si>
    <t>M11457</t>
  </si>
  <si>
    <t>Ayala Blanc de Blanc 75cl</t>
  </si>
  <si>
    <t>M11488</t>
  </si>
  <si>
    <t>Rawsons Retreat Cabernet Sauvignon Low Alcohol 75cl</t>
  </si>
  <si>
    <t>Treasury Wine Estates</t>
  </si>
  <si>
    <t>M11489</t>
  </si>
  <si>
    <t>Rawsons Retreat Semillon Chardonnay Low Alcohol 75cl</t>
  </si>
  <si>
    <t>M11498</t>
  </si>
  <si>
    <t>Henners Brut English Sparkling 75cl</t>
  </si>
  <si>
    <t>M11500</t>
  </si>
  <si>
    <t>La Ruchette Dore Cotes du Rhone Villages Blanc</t>
  </si>
  <si>
    <t>M11515</t>
  </si>
  <si>
    <t>Mulled Wine Winter Warmer 75cl</t>
  </si>
  <si>
    <t>WINE 25%</t>
  </si>
  <si>
    <t>EA</t>
  </si>
  <si>
    <t>WINE</t>
  </si>
  <si>
    <t>Alta Vista Premium Malbec 2010 75cl</t>
  </si>
  <si>
    <t>M7744</t>
  </si>
  <si>
    <t>Australian Chardonnay 10lt BIB</t>
  </si>
  <si>
    <t>M10416</t>
  </si>
  <si>
    <t>Babich Black Label Sauvignon Blanc 2013 75cl</t>
  </si>
  <si>
    <t>M10417</t>
  </si>
  <si>
    <t>Babich Winemakers Reserve Pinot Noir 2011 75cl</t>
  </si>
  <si>
    <t>M7736</t>
  </si>
  <si>
    <t>Bellefontaine Rose De Syrah 75cl</t>
  </si>
  <si>
    <t>Bodegas Caro Aruma Malbec DBR 2012 75cl</t>
  </si>
  <si>
    <t>Borsao Garnacha 75cl Red</t>
  </si>
  <si>
    <t>Borsao Garnacha 75cl Rose</t>
  </si>
  <si>
    <t>Borsao Macabeo 75cl White</t>
  </si>
  <si>
    <t>Bourgogne Blanc Faiveley 75cl 2010</t>
  </si>
  <si>
    <t>M7746</t>
  </si>
  <si>
    <t>Californian Zinfandel Rose 10lt BIB</t>
  </si>
  <si>
    <t>M478</t>
  </si>
  <si>
    <t>Castellblanch Blanc 75cl Carat Cava Brut</t>
  </si>
  <si>
    <t>M6723</t>
  </si>
  <si>
    <t>Chanson Savigny Les Beaune Hauts Marconnets 1er Cru 2008</t>
  </si>
  <si>
    <t>M8279</t>
  </si>
  <si>
    <t>Chapel Hill Pinot Noir 75cl</t>
  </si>
  <si>
    <t>M5556</t>
  </si>
  <si>
    <t>Chapel Hill Sauvignon Blanc 75cl</t>
  </si>
  <si>
    <t>M5974</t>
  </si>
  <si>
    <t>Chapel Hill Sparkling Chardonnay Pinot Noir 75cl</t>
  </si>
  <si>
    <t>M10138</t>
  </si>
  <si>
    <t>Chat Loudenne 2009 75cl</t>
  </si>
  <si>
    <t>Chat Loupiac Gaudiet 37.5cl 2009</t>
  </si>
  <si>
    <t>Chateau de Pez 2007 75cl St Estephe</t>
  </si>
  <si>
    <t>M493</t>
  </si>
  <si>
    <t>Chianti Fontella 75cl</t>
  </si>
  <si>
    <t>M10679</t>
  </si>
  <si>
    <t>Cotes de Provence Rose Cuvee des Lices 2013 75cl</t>
  </si>
  <si>
    <t>M484</t>
  </si>
  <si>
    <t>Cotes Du Rhone SO 75cl</t>
  </si>
  <si>
    <t>M6010</t>
  </si>
  <si>
    <t>Coto de Imaz Gran Reserva 2001 Vint 75cl Rioja</t>
  </si>
  <si>
    <t>Dom Perignon Vintage Champagne 75cl 2002 vintage</t>
  </si>
  <si>
    <t>M8271</t>
  </si>
  <si>
    <t>Donna Trevigiana Raboso Rose Sparkling Spumante NV 75cl</t>
  </si>
  <si>
    <t>M634</t>
  </si>
  <si>
    <t>El Coto Rioja Crianza 75cl 2008</t>
  </si>
  <si>
    <t>M4230</t>
  </si>
  <si>
    <t>El Coto Rose 75cl</t>
  </si>
  <si>
    <t>M4241</t>
  </si>
  <si>
    <t>El Coto White 75cl 2011</t>
  </si>
  <si>
    <t>M5193</t>
  </si>
  <si>
    <t>Elementos Shiraz Rose 75cl</t>
  </si>
  <si>
    <t>M7058</t>
  </si>
  <si>
    <t>Emiliana Reserva Pinot Noir 2012 75cl</t>
  </si>
  <si>
    <t>False Bay Chenin Blanc 75cl</t>
  </si>
  <si>
    <t>False Bay Rose 75cl</t>
  </si>
  <si>
    <t>False Bay Sauvignon Blanc 75cl</t>
  </si>
  <si>
    <t>False Bay Shiraz 75cl</t>
  </si>
  <si>
    <t>Fleurie La Madone 75cl 2011</t>
  </si>
  <si>
    <t>M7734</t>
  </si>
  <si>
    <t>GB 11 Rose (Grant Burge) 75cl</t>
  </si>
  <si>
    <t>M704</t>
  </si>
  <si>
    <t>Jacobs Creek Semillon Chardonnay 75cl</t>
  </si>
  <si>
    <t>M1783</t>
  </si>
  <si>
    <t>Jean Jean Arabesque Sauv 75cl</t>
  </si>
  <si>
    <t>KC Sauvignon Blanc Klein Constantia 2011 75cl</t>
  </si>
  <si>
    <t>M4284</t>
  </si>
  <si>
    <t>Kendermanns Medium 75cl</t>
  </si>
  <si>
    <t>M5528</t>
  </si>
  <si>
    <t>La Baume Merlot 75cl</t>
  </si>
  <si>
    <t>M5529</t>
  </si>
  <si>
    <t>La Baume Sauvignon 75cl 2011 Grand Olivette</t>
  </si>
  <si>
    <t>Laurent Perrier Brut NV 75cl</t>
  </si>
  <si>
    <t>Le Bourgogne Pinot Noir 75cl Chanson 2011</t>
  </si>
  <si>
    <t>Los Vascos Cab Sauv DBR (Lafite) 2011 75cl</t>
  </si>
  <si>
    <t>Los Vascos Cab Sauv Rose DBR (Lafite) 2012 75cl</t>
  </si>
  <si>
    <t>Louis Guntrum Dry Riesling 2010 75cl</t>
  </si>
  <si>
    <t>Louis Roederer Brut Vintage 75cl 2006</t>
  </si>
  <si>
    <t>Louis Roederer Cristal 75cl 2004</t>
  </si>
  <si>
    <t>Louis Roederer Vintage Rose 2008 Champagne 75cl</t>
  </si>
  <si>
    <t>Luis Canas Reserva Rioja 2006 Vint 75cl</t>
  </si>
  <si>
    <t>CS</t>
  </si>
  <si>
    <t>M730</t>
  </si>
  <si>
    <t>Marques De Caceres Red 75cl</t>
  </si>
  <si>
    <t>M728</t>
  </si>
  <si>
    <t>Marques De Caceres White 75cl</t>
  </si>
  <si>
    <t>M6721</t>
  </si>
  <si>
    <t>Mas de Vigneron Demi Sec 75cl Louis Alexandre</t>
  </si>
  <si>
    <t>Mas de Vigneron Rouge 75cl Louis Alexandre</t>
  </si>
  <si>
    <t>M6773</t>
  </si>
  <si>
    <t>Mas de Vigneron Sec 75cl Louis Alexandre</t>
  </si>
  <si>
    <t>M4363</t>
  </si>
  <si>
    <t>Mateus Rose 24x25cl</t>
  </si>
  <si>
    <t>M732</t>
  </si>
  <si>
    <t>Mateus Rose 75cl</t>
  </si>
  <si>
    <t>M5554</t>
  </si>
  <si>
    <t>Matra Hill Blush Pinot Grigio 75cl</t>
  </si>
  <si>
    <t>M5239</t>
  </si>
  <si>
    <t>Matra Hills Pinot Grigio 75cl</t>
  </si>
  <si>
    <t>Montepulciano Canaletto 75cl</t>
  </si>
  <si>
    <t>Montepulciano d'Abruzzo Moda Cantine Talamonti 2010 Vt 75cl</t>
  </si>
  <si>
    <t>M725</t>
  </si>
  <si>
    <t>Moscato Spumante Sweet 75cl</t>
  </si>
  <si>
    <t>M10837</t>
  </si>
  <si>
    <t>One chain Vineyard 'The Wrong Un' Shiraz Cabernet 2012 75cl</t>
  </si>
  <si>
    <t>Parcel by Parcel Pico Merlot 75cl</t>
  </si>
  <si>
    <t>Pasquiers Grenache Noir 2012 Pays D'Oc 75cl</t>
  </si>
  <si>
    <t>M4844</t>
  </si>
  <si>
    <t>Peaks View Merlot 75cl</t>
  </si>
  <si>
    <t>M7745</t>
  </si>
  <si>
    <t>Pinot Grigio Garganega 10lt BIB</t>
  </si>
  <si>
    <t>M6041</t>
  </si>
  <si>
    <t>Pinot Grigio Garganega Vicentini Colli 75cl</t>
  </si>
  <si>
    <t>M5172</t>
  </si>
  <si>
    <t>Pinot Grigio Rosato Alto Mincio 2011 75cl</t>
  </si>
  <si>
    <t>M5199</t>
  </si>
  <si>
    <t>Rio Lento Cabernet Sauvignon 75cl</t>
  </si>
  <si>
    <t>M5201</t>
  </si>
  <si>
    <t>Rio Lento Chardonnay 75cl</t>
  </si>
  <si>
    <t>M5202</t>
  </si>
  <si>
    <t>Rio Lento Merlot 75cl</t>
  </si>
  <si>
    <t>M5203</t>
  </si>
  <si>
    <t>Rio Lento Sauvignon Blanc 75cl</t>
  </si>
  <si>
    <t>Sancerre Dom Michel Girard 75c 2012</t>
  </si>
  <si>
    <t>M5194</t>
  </si>
  <si>
    <t>Segura Viudas Brut Reserve Cava NV 75cl</t>
  </si>
  <si>
    <t>M4460</t>
  </si>
  <si>
    <t>Segura Viudas Brut Rosada Reserva 75cl</t>
  </si>
  <si>
    <t>Southern Lights Marlborough Sauvignon Blanc 2012 75cl</t>
  </si>
  <si>
    <t>M8272</t>
  </si>
  <si>
    <t>TerraMater Vineyard Reserve Sauvignon Blanc 2012 75cl</t>
  </si>
  <si>
    <t>M6044</t>
  </si>
  <si>
    <t>The Ruins Organic Syrah Cabernet  Bon Cap 2011 75cl</t>
  </si>
  <si>
    <t>Thistledown Chardonnay 75cl 2010</t>
  </si>
  <si>
    <t>M7712</t>
  </si>
  <si>
    <t>Trivento Zonda Shiraz Malbec 75cl</t>
  </si>
  <si>
    <t>M799</t>
  </si>
  <si>
    <t>Valpolicella 75cl</t>
  </si>
  <si>
    <t>Valpolicella Class Sup Ripasso Nicola Fabiano 2010 75cl</t>
  </si>
  <si>
    <t>M10137</t>
  </si>
  <si>
    <t>Ventisquero Reserva Chardonnay 2012 75cl</t>
  </si>
  <si>
    <t>Veuve Clicquot N/V 75cl</t>
  </si>
  <si>
    <t>Villa Wolf Pinot Gris 2012 75cl</t>
  </si>
  <si>
    <t>Vistamar Rose Cab Sauv Merlot 75cl</t>
  </si>
  <si>
    <t>Vistamar Sepia Reserve Pinot Noir 2012 75cl</t>
  </si>
  <si>
    <t>M6757</t>
  </si>
  <si>
    <t>Vondeling Baldrick Shiraz 2012 75cl</t>
  </si>
  <si>
    <t>M8613</t>
  </si>
  <si>
    <t>Vondeling Cab Sauvignon 2011 75cl</t>
  </si>
  <si>
    <t>M7959</t>
  </si>
  <si>
    <t>Vondeling Chardonnay 2009 75cl</t>
  </si>
  <si>
    <t>BEERS AND LAGERS 50%</t>
  </si>
  <si>
    <t>M10340</t>
  </si>
  <si>
    <t>13 Guns 12x33cl NRB</t>
  </si>
  <si>
    <t>JPPLS</t>
  </si>
  <si>
    <t>M7025</t>
  </si>
  <si>
    <t>Bacchus Framboise 12x375ml</t>
  </si>
  <si>
    <t>M7723</t>
  </si>
  <si>
    <t>Becks 24x275ml 4.8% NRB</t>
  </si>
  <si>
    <t>M7028</t>
  </si>
  <si>
    <t>Brooklyn Lager 24x355ml</t>
  </si>
  <si>
    <t>Budweiser 24x33cl 4.8% NRB</t>
  </si>
  <si>
    <t>M7020</t>
  </si>
  <si>
    <t>Chimay Red Cap 24x330ml</t>
  </si>
  <si>
    <t>M5811</t>
  </si>
  <si>
    <t>Cobra Beer 24x330ml NRB</t>
  </si>
  <si>
    <t>M10671</t>
  </si>
  <si>
    <t>Desperados Red 24x330ml NRB</t>
  </si>
  <si>
    <t>M10952</t>
  </si>
  <si>
    <t>Gratis 12x330ml NRB</t>
  </si>
  <si>
    <t>LOTHERPKBR</t>
  </si>
  <si>
    <t>M7021</t>
  </si>
  <si>
    <t>La Trappe Blonde 24x330ml</t>
  </si>
  <si>
    <t>Lancaster Bomber  8x50cl NRB Thw</t>
  </si>
  <si>
    <t>M7536</t>
  </si>
  <si>
    <t>Liefmans Fruitesse 24x330ml</t>
  </si>
  <si>
    <t>M7</t>
  </si>
  <si>
    <t>Mild 24x44cl Cans Thwaites</t>
  </si>
  <si>
    <t>M11106</t>
  </si>
  <si>
    <t>Old Empire 8x500ml NRB 5.7% Marstons</t>
  </si>
  <si>
    <t>M10126</t>
  </si>
  <si>
    <t>Peroni Gran Reserva 24x330ml NRB</t>
  </si>
  <si>
    <t>M7628</t>
  </si>
  <si>
    <t>San Miguel Fresca 24x330ml NRB 4.4%</t>
  </si>
  <si>
    <t>M6824</t>
  </si>
  <si>
    <t>Singha Beer 24x330ml NRB 5%</t>
  </si>
  <si>
    <t>M4875</t>
  </si>
  <si>
    <t>Sol 24x33cl NRB</t>
  </si>
  <si>
    <t>M3118</t>
  </si>
  <si>
    <t>Tiger Beer 24x33cl NRB</t>
  </si>
  <si>
    <t>M7023</t>
  </si>
  <si>
    <t>Timmermans Kriek 12x330ml</t>
  </si>
  <si>
    <t>M7022</t>
  </si>
  <si>
    <t>Timmermans Strawberry 12x330ml</t>
  </si>
  <si>
    <t>M10147</t>
  </si>
  <si>
    <t>Tsing Tao 24x330ml NRB</t>
  </si>
  <si>
    <t>M5304</t>
  </si>
  <si>
    <t>Tyskie Polish Beer 20x500ml NRB</t>
  </si>
  <si>
    <t>M10072</t>
  </si>
  <si>
    <t>Vedett Blonde 24x330ml NRB</t>
  </si>
  <si>
    <t>M10139</t>
  </si>
  <si>
    <t>Zywiec 20x500ml NRB</t>
  </si>
  <si>
    <t>CIDERS 50%</t>
  </si>
  <si>
    <t>M11040</t>
  </si>
  <si>
    <t>Bulmers Blueberry &amp; Lime 12x500ml *NEW SIZE*</t>
  </si>
  <si>
    <t>MBOTCIDER</t>
  </si>
  <si>
    <t>Bulmers Original 12x500ml NRB Cider *NEW SIZE*</t>
  </si>
  <si>
    <t>M11037</t>
  </si>
  <si>
    <t>Bulmers Pear Cider 12x500ml NRB *NEW SIZE*</t>
  </si>
  <si>
    <t>Bulmers Red Berry 12x500ml *NEW SIZE*</t>
  </si>
  <si>
    <t>M8230</t>
  </si>
  <si>
    <t>Kingstone Press Apple 12x500ml NRB</t>
  </si>
  <si>
    <t>Kingstone Press Wild Berry 12x500ml NRB</t>
  </si>
  <si>
    <t>M5970</t>
  </si>
  <si>
    <t>Magners Irish Pear Cider 12x568ml NRB</t>
  </si>
  <si>
    <t>Magners Original Irish Cider 12x568ml NRB</t>
  </si>
  <si>
    <t>M10233</t>
  </si>
  <si>
    <t>Old Mout Cider Passionfruit &amp; Apple 12x500ml NRB</t>
  </si>
  <si>
    <t>Old Mout Cider Summer Berries 12x500ml NRB</t>
  </si>
  <si>
    <t>M7811</t>
  </si>
  <si>
    <t>Stella Cidre Apple 12x568ml NRB</t>
  </si>
  <si>
    <t>Staff Sales Price List - Spirits</t>
  </si>
  <si>
    <t>Discount Rate</t>
  </si>
  <si>
    <t>Item No.</t>
  </si>
  <si>
    <t>Type</t>
  </si>
  <si>
    <t>Product</t>
  </si>
  <si>
    <t>List Price</t>
  </si>
  <si>
    <t>Staff Price (Ex VAT)</t>
  </si>
  <si>
    <t>Staff Price (Inc. VAT)</t>
  </si>
  <si>
    <t>Diff</t>
  </si>
  <si>
    <t>Gin</t>
  </si>
  <si>
    <t>Low Alcohol/ No Alcohol</t>
  </si>
  <si>
    <t>Port</t>
  </si>
  <si>
    <t>Rum</t>
  </si>
  <si>
    <t>Cognac</t>
  </si>
  <si>
    <t>Staff Sales Price List - Wine</t>
  </si>
  <si>
    <t>Staff Sales Price List - Packaged Beer &amp; Cider</t>
  </si>
  <si>
    <t>lower discount</t>
  </si>
  <si>
    <t>Staff Sales - Order Sheet</t>
  </si>
  <si>
    <t>Contact Name:</t>
  </si>
  <si>
    <t>Mr Daniel Thwaites</t>
  </si>
  <si>
    <t>Contact Number:</t>
  </si>
  <si>
    <t>01234 567890</t>
  </si>
  <si>
    <t>Contact email: (if applicable)</t>
  </si>
  <si>
    <t>youremail@thwaites.co.uk</t>
  </si>
  <si>
    <t>Location/Site:</t>
  </si>
  <si>
    <t>Please enter the item number and quantity of each product you wish to purchase.</t>
  </si>
  <si>
    <t>Item number must always begin with "M".</t>
  </si>
  <si>
    <t>Quantity</t>
  </si>
  <si>
    <t>Price/Unit</t>
  </si>
  <si>
    <t>£</t>
  </si>
  <si>
    <t>Order Total (Inclusive of VAT)</t>
  </si>
  <si>
    <r>
      <rPr>
        <b/>
        <i/>
        <sz val="10"/>
        <color theme="1"/>
        <rFont val="Calibri"/>
        <family val="2"/>
        <scheme val="minor"/>
      </rPr>
      <t xml:space="preserve">Please note: </t>
    </r>
    <r>
      <rPr>
        <i/>
        <sz val="10"/>
        <color theme="1"/>
        <rFont val="Calibri"/>
        <family val="2"/>
        <scheme val="minor"/>
      </rPr>
      <t>prices are correct as at 16th December 2020 and are subject to change in the event of any price increase imposed by suppliers from this date onwards. The final amount payable will be confirmed to you at the point you place your order.</t>
    </r>
  </si>
  <si>
    <t>Please return completed form by email to</t>
  </si>
  <si>
    <t>customercare@thwaites.co.uk</t>
  </si>
  <si>
    <t>Beverley Hotel</t>
  </si>
  <si>
    <t>Pendle Inn, Barley</t>
  </si>
  <si>
    <t>Flying Handbag</t>
  </si>
  <si>
    <t>Golden Lion at Settle</t>
  </si>
  <si>
    <t>The Fleece, Cirencester</t>
  </si>
  <si>
    <t>M6468</t>
  </si>
  <si>
    <t>Crabbies Original Alcoholic Ginger Beer 4% 12x500ml NRB</t>
  </si>
  <si>
    <t>Fashion Drinks</t>
  </si>
  <si>
    <t>M8218</t>
  </si>
  <si>
    <t>Hooch Lemon 4% 12x500ml NRB</t>
  </si>
  <si>
    <t>M10863</t>
  </si>
  <si>
    <t>Hoopers Dandelion &amp; Burdock 12x500ml NRB</t>
  </si>
  <si>
    <t>M3745</t>
  </si>
  <si>
    <t>Smirnoff Red Ice  24x275ml NRB</t>
  </si>
  <si>
    <t>M11523</t>
  </si>
  <si>
    <t>Stella Artois 24x330ml 4.6% NRB</t>
  </si>
  <si>
    <t>M4359</t>
  </si>
  <si>
    <t>VK Vodka Blue     24x275ml NRB</t>
  </si>
  <si>
    <t>M8547</t>
  </si>
  <si>
    <t>VK Orange &amp; Passion Fruit 24x275ml NRB</t>
  </si>
  <si>
    <t>M8548</t>
  </si>
  <si>
    <t>VK Strawberry &amp; Lime 24x275ml NRB</t>
  </si>
  <si>
    <t>M8549</t>
  </si>
  <si>
    <t>VK Tropical Fruits 24x275ml NRB</t>
  </si>
  <si>
    <t>M8550</t>
  </si>
  <si>
    <t>VK Apple &amp; Mango 24x275ml NRB</t>
  </si>
  <si>
    <t>M8551</t>
  </si>
  <si>
    <t>VK Black Cherry 24x275ml NRB</t>
  </si>
  <si>
    <t>M8552</t>
  </si>
  <si>
    <t>VK Ice Storm 24x275ml NRB</t>
  </si>
  <si>
    <t>M11428</t>
  </si>
  <si>
    <t>VK Watermelon 24 x 275ml</t>
  </si>
  <si>
    <t>M6520</t>
  </si>
  <si>
    <t>WKD Blue 24x275ml PET</t>
  </si>
  <si>
    <t>S H S Sales &amp; Marketing (GB)</t>
  </si>
  <si>
    <t>M6573</t>
  </si>
  <si>
    <t>WKD Blue 4%       24x275ml NRB</t>
  </si>
  <si>
    <t>M6574</t>
  </si>
  <si>
    <t>WKD Iron Brew 4%  24x275ml NRB</t>
  </si>
  <si>
    <t>M11461</t>
  </si>
  <si>
    <t>WKD Pink Gin 4% 24x275ml NRB</t>
  </si>
  <si>
    <t>M11507</t>
  </si>
  <si>
    <t>WKD Dark Fruits 24x275ml NRB</t>
  </si>
  <si>
    <t>Brown Forman</t>
  </si>
  <si>
    <t>Bacardi Martini</t>
  </si>
  <si>
    <t>Disaronno</t>
  </si>
  <si>
    <t>Paragon Brands</t>
  </si>
  <si>
    <t>Rekorderlig Botanicals Blackberry Violet Juniper 12 x 330ml</t>
  </si>
  <si>
    <t>M11534</t>
  </si>
  <si>
    <t>Rekorderlig Watermelon Citrus</t>
  </si>
  <si>
    <t>M11532</t>
  </si>
  <si>
    <t>Kingstone Press Wild Berry 12x500ml PET</t>
  </si>
  <si>
    <t>Coors 24x33cl NRB</t>
  </si>
  <si>
    <t>Shake Baby Shake Passionfruit Martini 4% 250ml can</t>
  </si>
  <si>
    <t>M11544</t>
  </si>
  <si>
    <t>Shake Baby Shake Raspberry Mojito 4% 12x250ml can</t>
  </si>
  <si>
    <t>M11545</t>
  </si>
  <si>
    <t>Shake Baby Shake Tropical Daiquiri 4% 12x250ml can</t>
  </si>
  <si>
    <t>M11546</t>
  </si>
  <si>
    <t>Shake Baby Shake Watermelon Daiquiri 4% 12x250ml can</t>
  </si>
  <si>
    <t>M11547</t>
  </si>
  <si>
    <t>Smirnoff Ice 24x275ml PET</t>
  </si>
  <si>
    <t>M6518</t>
  </si>
  <si>
    <t>VK Raspberry &amp; Peach 24 x 275ml</t>
  </si>
  <si>
    <t>M11570</t>
  </si>
  <si>
    <t>Disc Rate</t>
  </si>
  <si>
    <t>M7617</t>
  </si>
  <si>
    <t>Old Rosie Scrumpy Cider 20ltr BIB 6.8%</t>
  </si>
  <si>
    <t>Weston H &amp; Sons Ltd</t>
  </si>
  <si>
    <t>Cider Bag in Box</t>
  </si>
  <si>
    <t>M11415</t>
  </si>
  <si>
    <t>Rosies Pig with Strawberry &amp; Elderflower 10L BIB</t>
  </si>
  <si>
    <t>M11416</t>
  </si>
  <si>
    <t>Rosies Pig Apple Cider 10L BIB 4.2%</t>
  </si>
  <si>
    <t>M11205</t>
  </si>
  <si>
    <t>Rosies Pig with Rhubarb 10L BIB 4%</t>
  </si>
  <si>
    <t>M11245</t>
  </si>
  <si>
    <t>Rosies Pig with Raspberry 10L BIB 4%</t>
  </si>
  <si>
    <t>M11222</t>
  </si>
  <si>
    <t>Westons 10L Mulled Cider BIB</t>
  </si>
  <si>
    <t>Aston Manor Brewery Co. Ltd</t>
  </si>
  <si>
    <t>PPL’s</t>
  </si>
  <si>
    <t>Specialist PPL’s</t>
  </si>
  <si>
    <t>Factored Cans</t>
  </si>
  <si>
    <t>Factored Bottled Ales (e.g. NCB &amp; Resolution)</t>
  </si>
  <si>
    <t>Own Bottles</t>
  </si>
  <si>
    <t>Own Cans</t>
  </si>
  <si>
    <t>M11548</t>
  </si>
  <si>
    <t>Gordons Draught Cocktail Pink Gin Martini 10L BIB</t>
  </si>
  <si>
    <t>M11549</t>
  </si>
  <si>
    <t>Smirnoff Draught Cocktail Espresso Martini 10L BIB</t>
  </si>
  <si>
    <t>M11550</t>
  </si>
  <si>
    <t>Smirnoff Draught Cocktail Passionfruit Martini 10L BIB</t>
  </si>
  <si>
    <t>M10157</t>
  </si>
  <si>
    <t>Aspall Draught Suffolk Cyder 5.5% 11g</t>
  </si>
  <si>
    <t>Foreign Cider</t>
  </si>
  <si>
    <t>M11321</t>
  </si>
  <si>
    <t>Aspall Harry Sparrow 4.6% 11gln</t>
  </si>
  <si>
    <t>M2924</t>
  </si>
  <si>
    <t>Kingstone Press 11g Keg</t>
  </si>
  <si>
    <t>M11298</t>
  </si>
  <si>
    <t>Kingstone Press Wild Berry 11g Keg</t>
  </si>
  <si>
    <t>M8368</t>
  </si>
  <si>
    <t>Mortimer's Orchard 11g Keg Cider 5.0%</t>
  </si>
  <si>
    <t>M11459</t>
  </si>
  <si>
    <t>Orchard Thieves Cider 30L 4.5%</t>
  </si>
  <si>
    <t>M8367</t>
  </si>
  <si>
    <t>Stowford Press 11g Keg Cider 4.5%</t>
  </si>
  <si>
    <t>M445</t>
  </si>
  <si>
    <t>Strongbow 11g Keg</t>
  </si>
  <si>
    <t>M11433</t>
  </si>
  <si>
    <t>Strongbow Cloudy Apple 4% 30 litre</t>
  </si>
  <si>
    <t>M10268</t>
  </si>
  <si>
    <t>Strongbow Dark Fruit 11gall Keg</t>
  </si>
  <si>
    <t>M10943</t>
  </si>
  <si>
    <t>6X 4.1% ABV 9g Cask</t>
  </si>
  <si>
    <t>Cask Club 1807</t>
  </si>
  <si>
    <t>M11450</t>
  </si>
  <si>
    <t>Amber 3.8% ABV 9g BANKS</t>
  </si>
  <si>
    <t>Banks</t>
  </si>
  <si>
    <t>M11018</t>
  </si>
  <si>
    <t>AONB 4% ABV 9g Cask</t>
  </si>
  <si>
    <t>Bowland Brewery Ltd DO NOT USE</t>
  </si>
  <si>
    <t>M11234</t>
  </si>
  <si>
    <t>Baa Baa 9g 4% ABV</t>
  </si>
  <si>
    <t>Black Sheep Brewery</t>
  </si>
  <si>
    <t>M11334</t>
  </si>
  <si>
    <t>Bah Humbug 4.3% 9g Cask</t>
  </si>
  <si>
    <t>Whychwood Brewery</t>
  </si>
  <si>
    <t>M10827</t>
  </si>
  <si>
    <t>Bearly Literate 4.5% 9g Cask</t>
  </si>
  <si>
    <t>M11312</t>
  </si>
  <si>
    <t>Courage Best Bitter 4% ABV 9g Cask</t>
  </si>
  <si>
    <t>Courage</t>
  </si>
  <si>
    <t>M11017</t>
  </si>
  <si>
    <t>Big Red 4% ABV 9g Cask</t>
  </si>
  <si>
    <t>Ossett Brewery</t>
  </si>
  <si>
    <t>M11192</t>
  </si>
  <si>
    <t>Blazin' Fury 9g Cask 4.1% ABV</t>
  </si>
  <si>
    <t>M11284</t>
  </si>
  <si>
    <t>Blonde Witch 9g Cask 4.4% ABV</t>
  </si>
  <si>
    <t>Moorhouses Brewery</t>
  </si>
  <si>
    <t>M11377</t>
  </si>
  <si>
    <t>Boltmaker 4.0% 9gall Cask</t>
  </si>
  <si>
    <t>Timothy Taylor's</t>
  </si>
  <si>
    <t>M11277</t>
  </si>
  <si>
    <t>Bombardier 4.1% ABV 9g Cask</t>
  </si>
  <si>
    <t>M11085</t>
  </si>
  <si>
    <t>Boondoggle 4.2% 9gln Cask</t>
  </si>
  <si>
    <t>Ringwood Brewery (Product)</t>
  </si>
  <si>
    <t>M11024</t>
  </si>
  <si>
    <t>Bootleg Fool's Gold 3.9% ABV 9g Cask</t>
  </si>
  <si>
    <t>Holt Joseph Ltd</t>
  </si>
  <si>
    <t>M10785</t>
  </si>
  <si>
    <t>Bountiful 4.0% ABV 9g Cask</t>
  </si>
  <si>
    <t>M11022</t>
  </si>
  <si>
    <t>Brakspear Varsity 4.5% ABV 9g Cask</t>
  </si>
  <si>
    <t>M11132</t>
  </si>
  <si>
    <t>Bread of Heaven 4% ABV 9g Cask</t>
  </si>
  <si>
    <t>Brain S.A &amp; Co Ltd</t>
  </si>
  <si>
    <t>M10817</t>
  </si>
  <si>
    <t>Bull's Eye 3.9% ABV 9g cask</t>
  </si>
  <si>
    <t>M11394</t>
  </si>
  <si>
    <t>Bunny Hop 3.5% ABV 9g Cask</t>
  </si>
  <si>
    <t>Purity Brewing Co Ltd</t>
  </si>
  <si>
    <t>M11409</t>
  </si>
  <si>
    <t>Burnt Orange 9g Cask 4.5% ABV</t>
  </si>
  <si>
    <t>Wadsworth Brewery</t>
  </si>
  <si>
    <t>M11210</t>
  </si>
  <si>
    <t>Buster IPA 9g Cask 4.5% ABV</t>
  </si>
  <si>
    <t>M11439</t>
  </si>
  <si>
    <t>Christmas Everyday 4.2% 9gln Cask</t>
  </si>
  <si>
    <t>M10849</t>
  </si>
  <si>
    <t>Christmas Pudding 3.9% ABV 9g cask</t>
  </si>
  <si>
    <t>M11120</t>
  </si>
  <si>
    <t>Clean Slate 9g Cask 4.0% ABV</t>
  </si>
  <si>
    <t>Jennings Brewery (Product)</t>
  </si>
  <si>
    <t>M11323</t>
  </si>
  <si>
    <t>Coachmans Winter Ale 3.9% ABV 9g Cask</t>
  </si>
  <si>
    <t>Coach House Brewing Co.</t>
  </si>
  <si>
    <t>M11311</t>
  </si>
  <si>
    <t>Cocker Hoop 4.6% ABV 9g Cask</t>
  </si>
  <si>
    <t>M10853</t>
  </si>
  <si>
    <t>Cockle Warmer 4.2% ABV 9g Cask</t>
  </si>
  <si>
    <t>Jennings Campbell Bibby</t>
  </si>
  <si>
    <t>M10972</t>
  </si>
  <si>
    <t>Copper Penny 9g Cask 4.2% ABV</t>
  </si>
  <si>
    <t>Flipside Brewery</t>
  </si>
  <si>
    <t>M11013</t>
  </si>
  <si>
    <t>Crystal Maze 4.4% ABV 9g Cask</t>
  </si>
  <si>
    <t>Peerless</t>
  </si>
  <si>
    <t>M10823</t>
  </si>
  <si>
    <t>Cumberland Ale 4%ABV 9g Cask</t>
  </si>
  <si>
    <t>M11092</t>
  </si>
  <si>
    <t>Cumberland Ale Fast Cask 4%ABV 9g Cask</t>
  </si>
  <si>
    <t>M10814</t>
  </si>
  <si>
    <t>Dirty Tackle 4.0% ABV 9g cask</t>
  </si>
  <si>
    <t>M10843</t>
  </si>
  <si>
    <t>Dogs Bollocks 9g 5.2% ABV</t>
  </si>
  <si>
    <t>M11213</t>
  </si>
  <si>
    <t>Doom Bar 9g Cask 4.0% ABV</t>
  </si>
  <si>
    <t>Sharps</t>
  </si>
  <si>
    <t>M10973</t>
  </si>
  <si>
    <t>EPA 9g Cask 4.8% ABV</t>
  </si>
  <si>
    <t>Seven Brothers</t>
  </si>
  <si>
    <t>M11310</t>
  </si>
  <si>
    <t>EPA 3.6% ABV 9g Cask</t>
  </si>
  <si>
    <t>M11142</t>
  </si>
  <si>
    <t>Exmoor Fox 4.2% ABV 9g Cask</t>
  </si>
  <si>
    <t>Exmoor Brewery</t>
  </si>
  <si>
    <t>M10809</t>
  </si>
  <si>
    <t>Five Bridges 3.8% 9g Cask</t>
  </si>
  <si>
    <t>M11196</t>
  </si>
  <si>
    <t>Fusion 4 9g Cask 4.0% ABV</t>
  </si>
  <si>
    <t>Sprout Recruitment</t>
  </si>
  <si>
    <t>M11233</t>
  </si>
  <si>
    <t>Golden Best 3.5% ABV 9g Cask</t>
  </si>
  <si>
    <t>M11019</t>
  </si>
  <si>
    <t>Golden Pippin 3.9% ABV 9g Cask</t>
  </si>
  <si>
    <t>Copper Dragon  (MRP ONLY)</t>
  </si>
  <si>
    <t>M11187</t>
  </si>
  <si>
    <t>Golden Sienna 9g Cask 3.6% ABV</t>
  </si>
  <si>
    <t>Hydes Brewery Ltd</t>
  </si>
  <si>
    <t>M11285</t>
  </si>
  <si>
    <t>Harvest Pale 9g Cask 3.8% ABV</t>
  </si>
  <si>
    <t>Castle Rock</t>
  </si>
  <si>
    <t>M11445</t>
  </si>
  <si>
    <t>Head Point 3.8% 9g Cask</t>
  </si>
  <si>
    <t>M10741</t>
  </si>
  <si>
    <t>Help For Heroes 4.2% ABV 9g Cask</t>
  </si>
  <si>
    <t>M10708</t>
  </si>
  <si>
    <t>Hen Harrier 4.0% 9gall Cask</t>
  </si>
  <si>
    <t>M11483</t>
  </si>
  <si>
    <t>High Spy 3.8% ABV 9g Cask</t>
  </si>
  <si>
    <t>M10815</t>
  </si>
  <si>
    <t>Hobgoblin 4.5% ABV 9g Cask</t>
  </si>
  <si>
    <t>M10926</t>
  </si>
  <si>
    <t>Hobgoblin Gold 4.2% ABV 9g Cask</t>
  </si>
  <si>
    <t>M11333</t>
  </si>
  <si>
    <t>Holy Grail 4.0% ABV 9g Cask</t>
  </si>
  <si>
    <t>M11393</t>
  </si>
  <si>
    <t>Honeybrew 4.0% ABV 9g Cask</t>
  </si>
  <si>
    <t>M10845</t>
  </si>
  <si>
    <t>Hooky 3.5% ABV 9g Cask</t>
  </si>
  <si>
    <t>Hook Norton Brewery Co Ltd</t>
  </si>
  <si>
    <t>M11241</t>
  </si>
  <si>
    <t>Hop Bomb 4.6% ABV 9g Cask</t>
  </si>
  <si>
    <t>Sadlers</t>
  </si>
  <si>
    <t>M11072</t>
  </si>
  <si>
    <t>Hop Studio Gold 4.5% ABV 9g Cask</t>
  </si>
  <si>
    <t>Hop Studio</t>
  </si>
  <si>
    <t>M11444</t>
  </si>
  <si>
    <t>Hopfest 4.3% 9g Cask</t>
  </si>
  <si>
    <t>M11438</t>
  </si>
  <si>
    <t>Hoppleganger 4.1% 9gln Cask</t>
  </si>
  <si>
    <t>Wynchwood</t>
  </si>
  <si>
    <t>M11212</t>
  </si>
  <si>
    <t>Hoppy Appeal 9g Cask 3.8% ABV</t>
  </si>
  <si>
    <t>M10971</t>
  </si>
  <si>
    <t>Hopton 9g Cask 4.3% ABV</t>
  </si>
  <si>
    <t>Thornbridge</t>
  </si>
  <si>
    <t>M11441</t>
  </si>
  <si>
    <t>Ice Witch 4.3% 9g Cask</t>
  </si>
  <si>
    <t>M11211</t>
  </si>
  <si>
    <t>Island Time IPA 9g Cask 4.5% ABV</t>
  </si>
  <si>
    <t>Shipyard</t>
  </si>
  <si>
    <t>M11121</t>
  </si>
  <si>
    <t>January Joker 9g Cask 4%ABV</t>
  </si>
  <si>
    <t>M11191</t>
  </si>
  <si>
    <t>JPA 9g Cask 3.8% ABV</t>
  </si>
  <si>
    <t>M11502</t>
  </si>
  <si>
    <t>Knowle Spring 4.2% ABV 9g Cask</t>
  </si>
  <si>
    <t>M3392</t>
  </si>
  <si>
    <t>Lancaster Bomber 4.4% ABV  9g</t>
  </si>
  <si>
    <t>Cask Core</t>
  </si>
  <si>
    <t>M10968</t>
  </si>
  <si>
    <t>Lions Roar 9g Cask 3.8%ABV</t>
  </si>
  <si>
    <t>M11193</t>
  </si>
  <si>
    <t>Liska 9g Cask 4.0% ABV</t>
  </si>
  <si>
    <t>Charnwood Brewery</t>
  </si>
  <si>
    <t>M11480</t>
  </si>
  <si>
    <t>Long Hop 4% ABV 9g Cask</t>
  </si>
  <si>
    <t>M11324</t>
  </si>
  <si>
    <t>Lunar Glow 4.3% ABV 9g Cask</t>
  </si>
  <si>
    <t>M11242</t>
  </si>
  <si>
    <t>Mad Goose 4.2% ABV 9g Cask</t>
  </si>
  <si>
    <t>M11442</t>
  </si>
  <si>
    <t>Market Porter 4.5% 9g Cask</t>
  </si>
  <si>
    <t>M10941</t>
  </si>
  <si>
    <t>Mary Jane 3.5% ABV 9g Cask</t>
  </si>
  <si>
    <t>M10856</t>
  </si>
  <si>
    <t>Mauler 3.9% ABV 9g Cask</t>
  </si>
  <si>
    <t>M10942</t>
  </si>
  <si>
    <t>Melba 4% ABV 9g Cask</t>
  </si>
  <si>
    <t>M11131</t>
  </si>
  <si>
    <t>Mellow Yellow</t>
  </si>
  <si>
    <t>Banks Sadler Ltd</t>
  </si>
  <si>
    <t>M11443</t>
  </si>
  <si>
    <t>Monty Pythons Brian 3.9% 9g Cask</t>
  </si>
  <si>
    <t>M10825</t>
  </si>
  <si>
    <t>New British Flyer 4.0% 9g Cask</t>
  </si>
  <si>
    <t>M11294</t>
  </si>
  <si>
    <t>Thwaites Nutty Black BB 9g Cask 3.3% ABV</t>
  </si>
  <si>
    <t>Daniel Thwaites Production - Manufacture</t>
  </si>
  <si>
    <t>Cask Ales Quarterly &amp; Seasonal  &lt;4.5% ABV</t>
  </si>
  <si>
    <t>M10854</t>
  </si>
  <si>
    <t>Unknown</t>
  </si>
  <si>
    <t>Old Hooky 4.6% ABV 9gCask</t>
  </si>
  <si>
    <t>M11307</t>
  </si>
  <si>
    <t>Old Prickly 9g Cask 4.2% ABV</t>
  </si>
  <si>
    <t>Hobsons</t>
  </si>
  <si>
    <t>M11143</t>
  </si>
  <si>
    <t>Ossian 9g Cask 4.1% ABV</t>
  </si>
  <si>
    <t>Innis &amp; Gunn</t>
  </si>
  <si>
    <t>M11322</t>
  </si>
  <si>
    <t>Otherside IPA 4.5% ABV 9g Cask</t>
  </si>
  <si>
    <t>York Brewery</t>
  </si>
  <si>
    <t>M11094</t>
  </si>
  <si>
    <t>Outstsanding Ultra Pale 9gln 4.1%ABV</t>
  </si>
  <si>
    <t>Outstanding Brewery Co</t>
  </si>
  <si>
    <t>M10957</t>
  </si>
  <si>
    <t>Oxford Gold 4.0% ABV 9g Cask</t>
  </si>
  <si>
    <t>M11286</t>
  </si>
  <si>
    <t>Peaky Blinders 9g Cask 4.3% ABV</t>
  </si>
  <si>
    <t>M10724</t>
  </si>
  <si>
    <t>Pedigree 4.5% ABV 9g Cask</t>
  </si>
  <si>
    <t>M10970</t>
  </si>
  <si>
    <t>Pheasant Plucker 9g Cask 3.7% ABV</t>
  </si>
  <si>
    <t>M11246</t>
  </si>
  <si>
    <t>Pond Hopper 9g Cask 4.5% ABV</t>
  </si>
  <si>
    <t>M11367</t>
  </si>
  <si>
    <t>Premier 3.7% ABV 9g Cask</t>
  </si>
  <si>
    <t>M11396</t>
  </si>
  <si>
    <t>Preservation 4.4% ABV 9g Cask</t>
  </si>
  <si>
    <t>M11077</t>
  </si>
  <si>
    <t>Pride of Pendle 4.1% ABV 9g Cask</t>
  </si>
  <si>
    <t>M11144</t>
  </si>
  <si>
    <t>Raspberry Blonde 9g Cask 4.0%ABV</t>
  </si>
  <si>
    <t>Saltaire Brewery Ltd</t>
  </si>
  <si>
    <t>M11268</t>
  </si>
  <si>
    <t>Razorback 3.8% ABV 9g Cask</t>
  </si>
  <si>
    <t>M11147</t>
  </si>
  <si>
    <t>Red Boar 3.9% 9g Cask</t>
  </si>
  <si>
    <t>M11096</t>
  </si>
  <si>
    <t>Red Breast 9g Cask 4.5%</t>
  </si>
  <si>
    <t>M10851</t>
  </si>
  <si>
    <t>Red Rascal 3.8% ABV 9g Cask</t>
  </si>
  <si>
    <t>M10858</t>
  </si>
  <si>
    <t>Revisionist Irish Peated Ale 4.3% ABV 9g Cask</t>
  </si>
  <si>
    <t>M11297</t>
  </si>
  <si>
    <t>Saddle Tank 9g Cask 3.8% ABV</t>
  </si>
  <si>
    <t>M10901</t>
  </si>
  <si>
    <t>Saltaire Blonde 9g 4.0% ABV 9g Cask</t>
  </si>
  <si>
    <t>M11215</t>
  </si>
  <si>
    <t>Santa's Swallie 9g Cask 4.3% ABV</t>
  </si>
  <si>
    <t>M11410</t>
  </si>
  <si>
    <t>Saturday Night Beaver 9g Cask 4.5% ABV</t>
  </si>
  <si>
    <t>Elgood &amp; Sons Ltd</t>
  </si>
  <si>
    <t>M11389</t>
  </si>
  <si>
    <t>Scarlet Macaw 9g Cask 4.4% ABV</t>
  </si>
  <si>
    <t>Oakham Brewery</t>
  </si>
  <si>
    <t>M11195</t>
  </si>
  <si>
    <t>Shires 9g Cask 4.0% ABV</t>
  </si>
  <si>
    <t>Brakspear W H &amp; Sons Ltd</t>
  </si>
  <si>
    <t>M10783</t>
  </si>
  <si>
    <t>Showman's Tipple 3.8% 9g Cask</t>
  </si>
  <si>
    <t>M11404</t>
  </si>
  <si>
    <t>Shy Giant 9g Cask 4.5% ABV</t>
  </si>
  <si>
    <t>M11194</t>
  </si>
  <si>
    <t>Silver King 9g Cask 4.3% ABV</t>
  </si>
  <si>
    <t>M11033</t>
  </si>
  <si>
    <t>Sleighbell 4.5% ABV 9g Cask</t>
  </si>
  <si>
    <t>Everards Brewery Limited</t>
  </si>
  <si>
    <t>M11145</t>
  </si>
  <si>
    <t>Spring Watch 3.9% 9g Cask</t>
  </si>
  <si>
    <t>M10661</t>
  </si>
  <si>
    <t>Titanic Steerage 3.8% 9gall Cask</t>
  </si>
  <si>
    <t>Titanic Brewery</t>
  </si>
  <si>
    <t>M11146</t>
  </si>
  <si>
    <t>Summer 9g Cask 4.0% ABV</t>
  </si>
  <si>
    <t>Ilkley Brewery Company Ltd</t>
  </si>
  <si>
    <t>M10816</t>
  </si>
  <si>
    <t>Summit Else 4.2% ABV 9g Cask</t>
  </si>
  <si>
    <t>M11309</t>
  </si>
  <si>
    <t>Sunbeam 4.2% ABV 9g Cask</t>
  </si>
  <si>
    <t>M10852</t>
  </si>
  <si>
    <t>Tiger 4.2% ABV 9g Cask</t>
  </si>
  <si>
    <t>M11086</t>
  </si>
  <si>
    <t>Tomahawk Challenger 3.9% 9g Cask</t>
  </si>
  <si>
    <t>M10844</t>
  </si>
  <si>
    <t>Treacle Stout 5.0% ABV 9g cask</t>
  </si>
  <si>
    <t>M11388</t>
  </si>
  <si>
    <t>Tunnel Vision 9g Cask 4.2% ABV</t>
  </si>
  <si>
    <t>Box Steam Brewery</t>
  </si>
  <si>
    <t>M11391</t>
  </si>
  <si>
    <t>Vantage 82 3.8% 9g Cask</t>
  </si>
  <si>
    <t>M11387</t>
  </si>
  <si>
    <t>Venus &amp; Mars 9g Cask 4.5% ABV</t>
  </si>
  <si>
    <t>M10907</t>
  </si>
  <si>
    <t>Vixen 4.0% ABV 9g Cask</t>
  </si>
  <si>
    <t>M5132</t>
  </si>
  <si>
    <t>Wainwright 4.1% Blonde Ale 9g cask</t>
  </si>
  <si>
    <t>M5142</t>
  </si>
  <si>
    <t>Wainwright 4.1% Blonde Ale 18g cask</t>
  </si>
  <si>
    <t>M10784</t>
  </si>
  <si>
    <t>West Coast IPA 5.0% ABV 9g Cask</t>
  </si>
  <si>
    <t>M10857</t>
  </si>
  <si>
    <t>White Rabbit 3.8% ABV 9gCask</t>
  </si>
  <si>
    <t>M11023</t>
  </si>
  <si>
    <t>White Star 4.8% ABV 9g Cask</t>
  </si>
  <si>
    <t>M11032</t>
  </si>
  <si>
    <t>Wickerman 5.2% ABV 9g Cask</t>
  </si>
  <si>
    <t>M11440</t>
  </si>
  <si>
    <t>Wise Donkey 3.6% 9g Cask</t>
  </si>
  <si>
    <t>M11308</t>
  </si>
  <si>
    <t>Workie Ticket 9g Cask 4.5% ABV</t>
  </si>
  <si>
    <t>Mordue Brewery</t>
  </si>
  <si>
    <t>M10777</t>
  </si>
  <si>
    <t>Yorkshire Blonde 3.9% ABV 9g cask</t>
  </si>
  <si>
    <t>M11411</t>
  </si>
  <si>
    <t>Yorkshire Brunette 9g Cask 3.7% ABV</t>
  </si>
  <si>
    <t>M10855</t>
  </si>
  <si>
    <t>Yorkshire Gold 4.0% ABV 9g Cask</t>
  </si>
  <si>
    <t>Leeds Brewery</t>
  </si>
  <si>
    <t>M11429</t>
  </si>
  <si>
    <t>Yorkshire Terrier 9g Cask 4.2% ABV</t>
  </si>
  <si>
    <t>M11278</t>
  </si>
  <si>
    <t>Youngs Special 4.5% ABV 9g Cask</t>
  </si>
  <si>
    <t>Young &amp; Co's Brewery Plc</t>
  </si>
  <si>
    <t>M5186</t>
  </si>
  <si>
    <t>Amstel Draught Lager 11g Keg 4.1%</t>
  </si>
  <si>
    <t>Foreign Lager</t>
  </si>
  <si>
    <t>M7037</t>
  </si>
  <si>
    <t>Becks Vier 11g Keg</t>
  </si>
  <si>
    <t>M11090</t>
  </si>
  <si>
    <t>Birra Moretti 4.6% ABV 11gln Keg</t>
  </si>
  <si>
    <t>M11091</t>
  </si>
  <si>
    <t>Birra Moretti 4.6% ABV 6.6gln Keg</t>
  </si>
  <si>
    <t>M11460</t>
  </si>
  <si>
    <t>Birra Moretti 4.6% Blade 8 Litre</t>
  </si>
  <si>
    <t>M11551</t>
  </si>
  <si>
    <t>Birra Moretti 4.6% ABV 100L Keg</t>
  </si>
  <si>
    <t>M7475</t>
  </si>
  <si>
    <t>Coors Carling 11g Keg 4.0% Std Coupling</t>
  </si>
  <si>
    <t>M7476</t>
  </si>
  <si>
    <t>Coors Carling 22g Keg 4.0% Std Coupling</t>
  </si>
  <si>
    <t>M7460</t>
  </si>
  <si>
    <t>Carlsberg Export 11g Keg 4.8%</t>
  </si>
  <si>
    <t>M443</t>
  </si>
  <si>
    <t>Carlsberg Pilsner 11g Keg</t>
  </si>
  <si>
    <t>M10699</t>
  </si>
  <si>
    <t>Carlsberg Pilsner 22g Keg</t>
  </si>
  <si>
    <t>M11465</t>
  </si>
  <si>
    <t>Cobra Lager 4.3% 50L Keg</t>
  </si>
  <si>
    <t>M6837</t>
  </si>
  <si>
    <t>Coors 11g Keg 4.0%</t>
  </si>
  <si>
    <t>M11528</t>
  </si>
  <si>
    <t>Coors 22g Keg 4.0%</t>
  </si>
  <si>
    <t>M6724</t>
  </si>
  <si>
    <t>Estrella Damm Lager 11g Keg 4.6%</t>
  </si>
  <si>
    <t>M4975</t>
  </si>
  <si>
    <t>Fosters Lager 11g Keg</t>
  </si>
  <si>
    <t>M4980</t>
  </si>
  <si>
    <t>Fosters Lager 22g Keg</t>
  </si>
  <si>
    <t>M5187</t>
  </si>
  <si>
    <t>Heineken Draught Lager 11g Keg 5.0%</t>
  </si>
  <si>
    <t>M11456</t>
  </si>
  <si>
    <t>Heineken 0% Blade 8 Litre</t>
  </si>
  <si>
    <t>M4429</t>
  </si>
  <si>
    <t>Kaltenberg Royal 11g Keg</t>
  </si>
  <si>
    <t>Camerons Brewery Ltd</t>
  </si>
  <si>
    <t>M5896</t>
  </si>
  <si>
    <t>Kronenbourg 1664 11g Keg</t>
  </si>
  <si>
    <t>M11458</t>
  </si>
  <si>
    <t>Maltsmiths Bavarian Lager 30L 4.6%</t>
  </si>
  <si>
    <t>M5674</t>
  </si>
  <si>
    <t>Peroni Draught 50 Litre Keg</t>
  </si>
  <si>
    <t>M7182</t>
  </si>
  <si>
    <t>Pilsner Urquell 30lt Keg 4.4%</t>
  </si>
  <si>
    <t>M11199</t>
  </si>
  <si>
    <t>Pravha 50L Keg  4% ABV</t>
  </si>
  <si>
    <t>M10808</t>
  </si>
  <si>
    <t>Revisionist Craft Lager 4.0% 30 Litre Keg</t>
  </si>
  <si>
    <t>M6009</t>
  </si>
  <si>
    <t>San Miguel Draught Lager 11g Keg</t>
  </si>
  <si>
    <t>M10725</t>
  </si>
  <si>
    <t>Staropramen 30 Litre Keg 5%</t>
  </si>
  <si>
    <t>M11524</t>
  </si>
  <si>
    <t>Stella Artois 4.6% 10g Keg</t>
  </si>
  <si>
    <t>M1071</t>
  </si>
  <si>
    <t>WARSTEINER 4.8% ABV 11g keg</t>
  </si>
  <si>
    <t>M461</t>
  </si>
  <si>
    <t>Guinness 11g Keg</t>
  </si>
  <si>
    <t>Stout</t>
  </si>
  <si>
    <t>M10509</t>
  </si>
  <si>
    <t>Guinness 30 Litre Keg</t>
  </si>
  <si>
    <t>M11325</t>
  </si>
  <si>
    <t>1918 4.4% ABV 9g Cask</t>
  </si>
  <si>
    <t>M10988</t>
  </si>
  <si>
    <t>4-2 9g Cask 4.5% ABV</t>
  </si>
  <si>
    <t>Cask Ales Quarterly &amp; Seasonal 4.5% ABV +</t>
  </si>
  <si>
    <t>M6919</t>
  </si>
  <si>
    <t>13 Guns 9g cask (Sig Ale) 5.5% ABV</t>
  </si>
  <si>
    <t>M10734</t>
  </si>
  <si>
    <t>20 Summers 4.0% 9g Cask</t>
  </si>
  <si>
    <t>M11200</t>
  </si>
  <si>
    <t>50/50 9g Cask 4.0% ABV</t>
  </si>
  <si>
    <t>M10908</t>
  </si>
  <si>
    <t>90 Years Young 9g Cask 3.9% ABV</t>
  </si>
  <si>
    <t>M11289</t>
  </si>
  <si>
    <t>Amber Dan 9g Cask 4.0% ABV</t>
  </si>
  <si>
    <t>M10848</t>
  </si>
  <si>
    <t>Autumn Amber 4.3ABV 9g Cask</t>
  </si>
  <si>
    <t>M11028</t>
  </si>
  <si>
    <t>Autumnus 9g Cask 3.8% ABV</t>
  </si>
  <si>
    <t>M11373</t>
  </si>
  <si>
    <t>Beer My Valentine 9g Cask 4%ABV</t>
  </si>
  <si>
    <t>M10890</t>
  </si>
  <si>
    <t>Beer O'Clock 9g Cask 4.3% ABV</t>
  </si>
  <si>
    <t>M10944</t>
  </si>
  <si>
    <t>Bee's Knees 9g Cask 4.3% ABV</t>
  </si>
  <si>
    <t>M11026</t>
  </si>
  <si>
    <t>Bicentenary 9g Cask 4.3% ABV</t>
  </si>
  <si>
    <t>M10731</t>
  </si>
  <si>
    <t>Bird Dock 4.0% ABV 9g cask</t>
  </si>
  <si>
    <t>M11288</t>
  </si>
  <si>
    <t>Bitter Sweet 9g Cask 3.8% ABV</t>
  </si>
  <si>
    <t>M11048</t>
  </si>
  <si>
    <t>Blondie 9g Cask 3.6% ABV</t>
  </si>
  <si>
    <t>M10614</t>
  </si>
  <si>
    <t>BOO 4.4% ABV 9g cask</t>
  </si>
  <si>
    <t>M8061</t>
  </si>
  <si>
    <t>Book'em Danno(Sig) 9g cask 5.0% ABV Signature Ale</t>
  </si>
  <si>
    <t>M11419</t>
  </si>
  <si>
    <t>Bowland Over 9g Cask 3.8% ABV</t>
  </si>
  <si>
    <t>M11342</t>
  </si>
  <si>
    <t>Brewers Tipple 9g Cask 3.8%ABV</t>
  </si>
  <si>
    <t>M11287</t>
  </si>
  <si>
    <t>Cask in the Glory 9g Cask 3.6% ABV</t>
  </si>
  <si>
    <t>M10588</t>
  </si>
  <si>
    <t>CHIN CHIN 4.3% ABV  9g cask</t>
  </si>
  <si>
    <t>M11218</t>
  </si>
  <si>
    <t>Chophouse IPA 9g 3.8%ABV</t>
  </si>
  <si>
    <t>M11031</t>
  </si>
  <si>
    <t>Clementine 9g Cask 3.9% ABV</t>
  </si>
  <si>
    <t>M10801</t>
  </si>
  <si>
    <t>Columbus Brown 9g Cask 4.3% ABV</t>
  </si>
  <si>
    <t>M10891</t>
  </si>
  <si>
    <t>Copper Peel 9g Cask 3.6% ABV</t>
  </si>
  <si>
    <t>M11115</t>
  </si>
  <si>
    <t>Craft Crusader 9g 3.9%</t>
  </si>
  <si>
    <t>M11150</t>
  </si>
  <si>
    <t>Crown Jewels 4.5% 9g Cask</t>
  </si>
  <si>
    <t>M11116</t>
  </si>
  <si>
    <t>Dark Nights 9g Cask 3.0% ABV</t>
  </si>
  <si>
    <t>M10945</t>
  </si>
  <si>
    <t>Endangered 9g Cask 3.6%ABV</t>
  </si>
  <si>
    <t>M11050</t>
  </si>
  <si>
    <t>Ey Up Cock 9g Cask 3.9% ABV</t>
  </si>
  <si>
    <t>M11327</t>
  </si>
  <si>
    <t>Fairyt-ale 4.1% 9g Cask</t>
  </si>
  <si>
    <t>M10605</t>
  </si>
  <si>
    <t>FIRST CRUSADE 3.9% ABV 9g Cask</t>
  </si>
  <si>
    <t>M10990</t>
  </si>
  <si>
    <t>Five Continents 9g Cask 3.6% ABV</t>
  </si>
  <si>
    <t>M10886</t>
  </si>
  <si>
    <t>Flummery 9g Cask 5.0 % ABV</t>
  </si>
  <si>
    <t>M10909</t>
  </si>
  <si>
    <t>Flying The Flag 9g Cask 3.7% ABV</t>
  </si>
  <si>
    <t>M10892</t>
  </si>
  <si>
    <t>Four Leaf 9g Cask 4.5% ABV</t>
  </si>
  <si>
    <t>M11390</t>
  </si>
  <si>
    <t>Freedom 9g Cask 3.8% ABV</t>
  </si>
  <si>
    <t>M11133</t>
  </si>
  <si>
    <t>Full of the Joys 3.8% ABV 9g Cask</t>
  </si>
  <si>
    <t>M11338</t>
  </si>
  <si>
    <t>Ginger Spice 9g Cask 4.4% ABV</t>
  </si>
  <si>
    <t>M11249</t>
  </si>
  <si>
    <t>Ginger Wedman 9g Cask 4.4% ABV</t>
  </si>
  <si>
    <t>M10910</t>
  </si>
  <si>
    <t>Gingerly 9g Cask 4.5% ABV</t>
  </si>
  <si>
    <t>M11160</t>
  </si>
  <si>
    <t>Gold Digga 3.8% ABV 9g Cask</t>
  </si>
  <si>
    <t>M11335</t>
  </si>
  <si>
    <t>Gold Rush 4.0% ABV 9g Cask</t>
  </si>
  <si>
    <t>M10871</t>
  </si>
  <si>
    <t>Goldan 3.9% ABV 9g cask</t>
  </si>
  <si>
    <t>M11025</t>
  </si>
  <si>
    <t>Golden Bullion 9g Cask 3.9% ABV</t>
  </si>
  <si>
    <t>M10994</t>
  </si>
  <si>
    <t>Golden Sands 9g Cask 4.4% ABV</t>
  </si>
  <si>
    <t>M10773</t>
  </si>
  <si>
    <t>Good Elf 4.9% ABV 9g cask</t>
  </si>
  <si>
    <t>M10317</t>
  </si>
  <si>
    <t>Handsome Devil 9g Cask 4.3% ABV</t>
  </si>
  <si>
    <t>M11513</t>
  </si>
  <si>
    <t>Hell Yeah! 9g Cask 4.8% ABV</t>
  </si>
  <si>
    <t>M10991</t>
  </si>
  <si>
    <t>Heritage 9g Cask 3.9% ABV</t>
  </si>
  <si>
    <t>M10992</t>
  </si>
  <si>
    <t>Hidden Gem 9g Cask 4.3% ABV</t>
  </si>
  <si>
    <t>M7421</t>
  </si>
  <si>
    <t>Hobnobber (Sig Ale) 9g  cask 4.7% ABV</t>
  </si>
  <si>
    <t>M11251</t>
  </si>
  <si>
    <t>Hop &amp; Glory 9g Cask 4% ABV</t>
  </si>
  <si>
    <t>M11051</t>
  </si>
  <si>
    <t>Hop Pot 9g Cask 4.6% ABV</t>
  </si>
  <si>
    <t>M11149</t>
  </si>
  <si>
    <t>Hop To It 3.9% 9g Cask</t>
  </si>
  <si>
    <t>M10880</t>
  </si>
  <si>
    <t>Hoplessly Devoted 9g 3.7% ABV</t>
  </si>
  <si>
    <t>M11135</t>
  </si>
  <si>
    <t>Hoppin' Mad 3.8% ABV 9g Cask</t>
  </si>
  <si>
    <t>M10738</t>
  </si>
  <si>
    <t>In Saison 5.4% ABV 9 g cask</t>
  </si>
  <si>
    <t>M11235</t>
  </si>
  <si>
    <t>Juniper For Joy 9g Cask 3.7% ABV</t>
  </si>
  <si>
    <t>M10881</t>
  </si>
  <si>
    <t>Leap Beer 9g Cask 3.8% ABV</t>
  </si>
  <si>
    <t>M11239</t>
  </si>
  <si>
    <t>Limited Edition IPA 9g Cask 4% ABV</t>
  </si>
  <si>
    <t>M8062</t>
  </si>
  <si>
    <t>Lil' Bewdy 9g  cask 4.2% ABV</t>
  </si>
  <si>
    <t>M10197</t>
  </si>
  <si>
    <t>Magic Sponge 4.1% 9g cask</t>
  </si>
  <si>
    <t>M10687</t>
  </si>
  <si>
    <t>Magoo's Brew 4.3% ABV 9g cask</t>
  </si>
  <si>
    <t>M11247</t>
  </si>
  <si>
    <t>Mildly Moreish 9g Cask 3.6% ABV</t>
  </si>
  <si>
    <t>M10870</t>
  </si>
  <si>
    <t>MMXVI 1/2  3.6% ABV 9g Cask</t>
  </si>
  <si>
    <t>M11041</t>
  </si>
  <si>
    <t>MMXVII 3.6% ABV 9g cask</t>
  </si>
  <si>
    <t>M10961</t>
  </si>
  <si>
    <t>Mr John 9g Cask 3.5% ABV</t>
  </si>
  <si>
    <t>M11216</t>
  </si>
  <si>
    <t>MMXVIII 9g Cask 3.6%ABV</t>
  </si>
  <si>
    <t>M11052</t>
  </si>
  <si>
    <t>My Cup Of Tea 9g Cask 5% ABV</t>
  </si>
  <si>
    <t>M11113</t>
  </si>
  <si>
    <t>New Light 9g Cask 3.4% ABV</t>
  </si>
  <si>
    <t>M11368</t>
  </si>
  <si>
    <t>New Year, New Beer 9g Cask 3.9% ABV</t>
  </si>
  <si>
    <t>M10911</t>
  </si>
  <si>
    <t>Odds On 9g Cask 4.2% ABV</t>
  </si>
  <si>
    <t>M11258</t>
  </si>
  <si>
    <t>Old Red 9g Cask 4.5% ABV</t>
  </si>
  <si>
    <t>M11231</t>
  </si>
  <si>
    <t>On the Piste 3.8% ABV 9g Cask</t>
  </si>
  <si>
    <t>M10993</t>
  </si>
  <si>
    <t>On Yer Bike 9g Cask 3.8% ABV</t>
  </si>
  <si>
    <t>M10959</t>
  </si>
  <si>
    <t>Once Bitten Twice Shy 3.8%ABV 9g Cask</t>
  </si>
  <si>
    <t>M11337</t>
  </si>
  <si>
    <t>Pastures Brew 9g Cask 4.1% ABV</t>
  </si>
  <si>
    <t>M11049</t>
  </si>
  <si>
    <t>Remember Remember 9g Cask 3.8%ABV</t>
  </si>
  <si>
    <t>M10895</t>
  </si>
  <si>
    <t>Resurrection 9g Cask 3.9% ABV</t>
  </si>
  <si>
    <t>M10882</t>
  </si>
  <si>
    <t>Ruby Ruby 9g Cask 4.4% ABV</t>
  </si>
  <si>
    <t>M11044</t>
  </si>
  <si>
    <t>Rum Porter 9g Cask 6.2% ABV</t>
  </si>
  <si>
    <t>M10896</t>
  </si>
  <si>
    <t>Sapling 9g Cask 3.8% ABV</t>
  </si>
  <si>
    <t>M11375</t>
  </si>
  <si>
    <t>Sin Bin 9g Cask 3.8% ABV</t>
  </si>
  <si>
    <t>M10995</t>
  </si>
  <si>
    <t>Size Matters 9g Cask 5.5% ABV</t>
  </si>
  <si>
    <t>M11202</t>
  </si>
  <si>
    <t>Size Matters 9g Cask 4.0% ABV</t>
  </si>
  <si>
    <t>M10761</t>
  </si>
  <si>
    <t>Spice Racked 5.0% ABV 9g cask</t>
  </si>
  <si>
    <t>M11197</t>
  </si>
  <si>
    <t>Spitting Feathers 3.6% ABV 9g</t>
  </si>
  <si>
    <t>M10751</t>
  </si>
  <si>
    <t>Still Reigning 3.9% ABV 9g Cask</t>
  </si>
  <si>
    <t>M10960</t>
  </si>
  <si>
    <t>Stout &amp; About 4.4% ABV 9g Cask</t>
  </si>
  <si>
    <t>M10958</t>
  </si>
  <si>
    <t>Summer Solstice 3.6%ABV 9g Cask</t>
  </si>
  <si>
    <t>M10553</t>
  </si>
  <si>
    <t>Symphonic 9g cask 4.0% ABV</t>
  </si>
  <si>
    <t>M8058</t>
  </si>
  <si>
    <t>T.B.C.(QF) 9g  cask 3.8% ABV Thwaites Best Cask</t>
  </si>
  <si>
    <t>M8294</t>
  </si>
  <si>
    <t>T.B.C.(QF) 18g cask 3.8% ABV Thwaites Best Cask</t>
  </si>
  <si>
    <t>M10938</t>
  </si>
  <si>
    <t>Taylor's Tipple Two 9g Cask 4.8% ABV</t>
  </si>
  <si>
    <t>M11369</t>
  </si>
  <si>
    <t>That Old Chestnut 9g Cask 4.4% ABV</t>
  </si>
  <si>
    <t>M10949</t>
  </si>
  <si>
    <t>The New Black 9g Cask 5.2% ABV</t>
  </si>
  <si>
    <t>M11046</t>
  </si>
  <si>
    <t>Thrice as Nice 9g Cask 3.8% ABV</t>
  </si>
  <si>
    <t>M11403</t>
  </si>
  <si>
    <t>Thwaites Amber 9g Cask 4.4% ABV</t>
  </si>
  <si>
    <t>M11402</t>
  </si>
  <si>
    <t>Thwaites Gold 9g Cask 4.1% ABV</t>
  </si>
  <si>
    <t>M11401</t>
  </si>
  <si>
    <t>Thwaites IPA 9g Cask 4.0% ABV</t>
  </si>
  <si>
    <t>M11400</t>
  </si>
  <si>
    <t>Thwaites Mild 9g Cask 3.3% ABV</t>
  </si>
  <si>
    <t>M11345</t>
  </si>
  <si>
    <t>Thwaites Original Bitter 9g Cask 3.6% ABV</t>
  </si>
  <si>
    <t>M10989</t>
  </si>
  <si>
    <t>Top Seed 9g Cask 3.9% ABV</t>
  </si>
  <si>
    <t>M10627</t>
  </si>
  <si>
    <t>Try Harder 4.3%ABV 9g cask</t>
  </si>
  <si>
    <t>M11326</t>
  </si>
  <si>
    <t>Twelve Bells 3.6% ABV 9g Cask</t>
  </si>
  <si>
    <t>M10813</t>
  </si>
  <si>
    <t>Whimbury Hill 9g Cask 4.2% ABV</t>
  </si>
  <si>
    <t>M10987</t>
  </si>
  <si>
    <t>White Rose 9g Cask 3.8%</t>
  </si>
  <si>
    <t>M8462</t>
  </si>
  <si>
    <t>Yule Love It 9g Cask 4.0% ABV</t>
  </si>
  <si>
    <t>M11553</t>
  </si>
  <si>
    <t>Thwaites 13 Guns 30L Keg 5.5%</t>
  </si>
  <si>
    <t>Keg Ales Non Nitro</t>
  </si>
  <si>
    <t>M10552</t>
  </si>
  <si>
    <t>13 Guns 50L keg 5.5% ABV</t>
  </si>
  <si>
    <t>M11291</t>
  </si>
  <si>
    <t>61 Deep 50L Keg 3.8% ABV</t>
  </si>
  <si>
    <t>M11292</t>
  </si>
  <si>
    <t>61 Deep 30L Keg 3.8% ABV</t>
  </si>
  <si>
    <t>M11466</t>
  </si>
  <si>
    <t>Atlantic Pale Ale 4.5% 30L Keg</t>
  </si>
  <si>
    <t>M11355</t>
  </si>
  <si>
    <t>Banks Dark Mild 3.5% ABV 11g Keg</t>
  </si>
  <si>
    <t>M10889</t>
  </si>
  <si>
    <t>Shipyard Pale Ale 4.5% 30Ltr Keg</t>
  </si>
  <si>
    <t>M11306</t>
  </si>
  <si>
    <t>Shipyard Pale Ale 4.5% 50L Keg</t>
  </si>
  <si>
    <t>M5604</t>
  </si>
  <si>
    <t>Stones Bitter 11g Keg</t>
  </si>
  <si>
    <t>Stones</t>
  </si>
  <si>
    <t>M46</t>
  </si>
  <si>
    <t>Thwaites Original Bitter 11g Keg</t>
  </si>
  <si>
    <t>M410</t>
  </si>
  <si>
    <t>Thwaites Smooth Beer 11g Keg</t>
  </si>
  <si>
    <t>Keg Ales Nitro</t>
  </si>
  <si>
    <t>M11510</t>
  </si>
  <si>
    <t>Wainwright 4.1% 50L Keg</t>
  </si>
  <si>
    <t>Champagnes</t>
  </si>
  <si>
    <t>Erdington Beam Suntory</t>
  </si>
  <si>
    <t>M11529</t>
  </si>
  <si>
    <t>Gordons Pink Gin 1.5L</t>
  </si>
  <si>
    <t>M11536</t>
  </si>
  <si>
    <t>Gordons Orange Gin 70cl</t>
  </si>
  <si>
    <t>M11539</t>
  </si>
  <si>
    <t>Gordons White Peach Gin 70cl</t>
  </si>
  <si>
    <t>G &amp; J Distillers</t>
  </si>
  <si>
    <t>M11540</t>
  </si>
  <si>
    <t>Hendricks  Lunar Gin 70cl</t>
  </si>
  <si>
    <t>M11535</t>
  </si>
  <si>
    <t>J J Whitley Violet Gin 70cl 38%</t>
  </si>
  <si>
    <t>Masons Yorkshire Gin Ltd</t>
  </si>
  <si>
    <t>M11542</t>
  </si>
  <si>
    <t>Tanqueray Blackcurrant Royale Gin 70cl</t>
  </si>
  <si>
    <t>M11567</t>
  </si>
  <si>
    <t>Tanqueray Rangpur Lime Gin 70cl</t>
  </si>
  <si>
    <t>Disaronno 70cl</t>
  </si>
  <si>
    <t>M11569</t>
  </si>
  <si>
    <t>Pimms Sundowner Liqueur 70cl</t>
  </si>
  <si>
    <t>M11531</t>
  </si>
  <si>
    <t>Tequila Rose 70cl</t>
  </si>
  <si>
    <t>M11530</t>
  </si>
  <si>
    <t>Captain Morgan Spiced 1.5L</t>
  </si>
  <si>
    <t>M11541</t>
  </si>
  <si>
    <t>Captain Morgan Tiki 70cl</t>
  </si>
  <si>
    <t>M11537</t>
  </si>
  <si>
    <t>Romeo Prosecco 1.5L Magnum</t>
  </si>
  <si>
    <t>M11538</t>
  </si>
  <si>
    <t>Revino Prosecco 75cl</t>
  </si>
  <si>
    <t>Roberta Pasqua</t>
  </si>
  <si>
    <t>Casa del Ray</t>
  </si>
  <si>
    <t>M11559</t>
  </si>
  <si>
    <t>Alta Vista VIVE Malbec 75cl</t>
  </si>
  <si>
    <t>M11560</t>
  </si>
  <si>
    <t>Alta Vista Torrontes Premium 75cl</t>
  </si>
  <si>
    <t>BRI</t>
  </si>
  <si>
    <t>M11533</t>
  </si>
  <si>
    <t>Palazzi Chiaretto Rose</t>
  </si>
  <si>
    <t>TerraMater</t>
  </si>
  <si>
    <t>Trinchero Family Estates</t>
  </si>
  <si>
    <t>M11561</t>
  </si>
  <si>
    <t>Ciroc Vodka 70cl</t>
  </si>
  <si>
    <t>M11562</t>
  </si>
  <si>
    <t>Ciroc Mango Vodka 70cl</t>
  </si>
  <si>
    <t>M11563</t>
  </si>
  <si>
    <t>Ciroc Red Berry Vodka 70cl</t>
  </si>
  <si>
    <t>M11564</t>
  </si>
  <si>
    <t>Ciroc Pineapple Vodka 70cl</t>
  </si>
  <si>
    <t>M11565</t>
  </si>
  <si>
    <t>Ciroc Apple Vodka 70cl</t>
  </si>
  <si>
    <t>M11568</t>
  </si>
  <si>
    <t>Smirnoff Raspberry Crush Vodka 70cl</t>
  </si>
  <si>
    <t>M11571</t>
  </si>
  <si>
    <t>Smirnoff Vanilla Vodka 70cl</t>
  </si>
  <si>
    <t>M11572</t>
  </si>
  <si>
    <t>Smirnoff Espresso Vodka 70cl</t>
  </si>
  <si>
    <t>Distell Int</t>
  </si>
  <si>
    <t>Sherry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</si>
</sst>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b/>
      <sz val="14"/>
      <color theme="1"/>
      <name val="Calibri"/>
      <family val="2"/>
      <scheme val="minor"/>
    </font>
    <font>
      <u/>
      <sz val="11"/>
      <color theme="10"/>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7" fillId="0" borderId="0" applyNumberFormat="0" applyFill="0" applyBorder="0" applyAlignment="0" applyProtection="0"/>
  </cellStyleXfs>
  <cellXfs count="62">
    <xf numFmtId="0" fontId="0" fillId="0" borderId="0" xfId="0"/>
    <xf numFmtId="49" fontId="4" fillId="2" borderId="0" xfId="3" applyNumberFormat="1" applyFont="1" applyFill="1" applyAlignment="1">
      <alignment wrapText="1"/>
    </xf>
    <xf numFmtId="0" fontId="0" fillId="0" borderId="0" xfId="0" applyAlignment="1">
      <alignment wrapText="1"/>
    </xf>
    <xf numFmtId="0" fontId="5" fillId="0" borderId="1" xfId="0" applyFont="1" applyBorder="1"/>
    <xf numFmtId="49" fontId="5" fillId="0" borderId="1" xfId="0" applyNumberFormat="1" applyFont="1" applyBorder="1"/>
    <xf numFmtId="164" fontId="5" fillId="0" borderId="1" xfId="0" applyNumberFormat="1" applyFont="1" applyBorder="1"/>
    <xf numFmtId="4" fontId="5" fillId="0" borderId="1" xfId="0" applyNumberFormat="1" applyFont="1" applyBorder="1"/>
    <xf numFmtId="4" fontId="0" fillId="0" borderId="0" xfId="0" applyNumberFormat="1"/>
    <xf numFmtId="0" fontId="2" fillId="0" borderId="0" xfId="0" applyFont="1"/>
    <xf numFmtId="49" fontId="0" fillId="0" borderId="0" xfId="0" applyNumberFormat="1" applyAlignment="1">
      <alignment horizontal="left"/>
    </xf>
    <xf numFmtId="49" fontId="2" fillId="0" borderId="0" xfId="0" applyNumberFormat="1" applyFont="1" applyAlignment="1">
      <alignment horizontal="left"/>
    </xf>
    <xf numFmtId="0" fontId="6" fillId="0" borderId="0" xfId="0" applyFont="1"/>
    <xf numFmtId="0" fontId="2" fillId="3" borderId="2" xfId="0" applyFont="1" applyFill="1" applyBorder="1"/>
    <xf numFmtId="0" fontId="0" fillId="0" borderId="3" xfId="0" applyBorder="1" applyProtection="1">
      <protection locked="0"/>
    </xf>
    <xf numFmtId="0" fontId="0" fillId="0" borderId="3" xfId="0" applyBorder="1"/>
    <xf numFmtId="43" fontId="0" fillId="0" borderId="3" xfId="1" applyFont="1" applyBorder="1" applyProtection="1"/>
    <xf numFmtId="49" fontId="0" fillId="0" borderId="4" xfId="0" applyNumberFormat="1" applyBorder="1" applyAlignment="1" applyProtection="1">
      <alignment horizontal="left"/>
      <protection locked="0"/>
    </xf>
    <xf numFmtId="49" fontId="0" fillId="0" borderId="4" xfId="0" applyNumberFormat="1" applyBorder="1" applyAlignment="1">
      <alignment horizontal="left"/>
    </xf>
    <xf numFmtId="43" fontId="0" fillId="0" borderId="4" xfId="1" applyFont="1" applyBorder="1"/>
    <xf numFmtId="49" fontId="0" fillId="0" borderId="3" xfId="0" applyNumberFormat="1" applyBorder="1" applyAlignment="1" applyProtection="1">
      <alignment horizontal="left"/>
      <protection locked="0"/>
    </xf>
    <xf numFmtId="49" fontId="0" fillId="0" borderId="3" xfId="0" applyNumberFormat="1" applyBorder="1" applyAlignment="1">
      <alignment horizontal="left"/>
    </xf>
    <xf numFmtId="43" fontId="0" fillId="0" borderId="3" xfId="1" applyFont="1" applyBorder="1"/>
    <xf numFmtId="0" fontId="2" fillId="3" borderId="4" xfId="0" applyFont="1" applyFill="1" applyBorder="1"/>
    <xf numFmtId="0" fontId="2" fillId="0" borderId="2" xfId="0" applyFont="1" applyBorder="1"/>
    <xf numFmtId="0" fontId="8" fillId="0" borderId="0" xfId="0" applyFont="1"/>
    <xf numFmtId="0" fontId="2" fillId="2" borderId="2" xfId="0" applyFont="1" applyFill="1" applyBorder="1"/>
    <xf numFmtId="0" fontId="2" fillId="2" borderId="4" xfId="0" applyFont="1" applyFill="1" applyBorder="1"/>
    <xf numFmtId="0" fontId="2" fillId="2" borderId="4" xfId="0" applyFont="1" applyFill="1" applyBorder="1" applyAlignment="1">
      <alignment horizontal="center"/>
    </xf>
    <xf numFmtId="0" fontId="0" fillId="4" borderId="5" xfId="0" applyFill="1" applyBorder="1" applyProtection="1">
      <protection locked="0"/>
    </xf>
    <xf numFmtId="0" fontId="0" fillId="0" borderId="4" xfId="0" applyBorder="1"/>
    <xf numFmtId="0" fontId="0" fillId="4" borderId="6" xfId="0" applyFill="1" applyBorder="1" applyProtection="1">
      <protection locked="0"/>
    </xf>
    <xf numFmtId="43" fontId="0" fillId="0" borderId="5" xfId="1" applyFont="1" applyBorder="1"/>
    <xf numFmtId="0" fontId="0" fillId="4" borderId="7" xfId="0" applyFill="1" applyBorder="1" applyProtection="1">
      <protection locked="0"/>
    </xf>
    <xf numFmtId="0" fontId="0" fillId="4" borderId="0" xfId="0" applyFill="1" applyProtection="1">
      <protection locked="0"/>
    </xf>
    <xf numFmtId="43" fontId="0" fillId="0" borderId="7" xfId="1" applyFont="1" applyBorder="1"/>
    <xf numFmtId="0" fontId="0" fillId="4" borderId="8" xfId="0" applyFill="1" applyBorder="1" applyProtection="1">
      <protection locked="0"/>
    </xf>
    <xf numFmtId="0" fontId="0" fillId="0" borderId="9" xfId="0" applyBorder="1"/>
    <xf numFmtId="0" fontId="0" fillId="4" borderId="10" xfId="0" applyFill="1" applyBorder="1" applyProtection="1">
      <protection locked="0"/>
    </xf>
    <xf numFmtId="43" fontId="0" fillId="0" borderId="8" xfId="1" applyFont="1" applyBorder="1"/>
    <xf numFmtId="43" fontId="0" fillId="0" borderId="9" xfId="1" applyFont="1" applyBorder="1"/>
    <xf numFmtId="43" fontId="0" fillId="0" borderId="0" xfId="1" applyFont="1"/>
    <xf numFmtId="0" fontId="2" fillId="0" borderId="0" xfId="0" applyFont="1" applyAlignment="1">
      <alignment horizontal="right"/>
    </xf>
    <xf numFmtId="43" fontId="0" fillId="0" borderId="11" xfId="1" applyFont="1" applyBorder="1"/>
    <xf numFmtId="9" fontId="2" fillId="5" borderId="2" xfId="2" applyFont="1" applyFill="1" applyBorder="1" applyAlignment="1">
      <alignment horizontal="center"/>
    </xf>
    <xf numFmtId="0" fontId="2" fillId="5" borderId="0" xfId="0" applyFont="1" applyFill="1"/>
    <xf numFmtId="0" fontId="2" fillId="5" borderId="2" xfId="0" applyFont="1" applyFill="1" applyBorder="1"/>
    <xf numFmtId="43" fontId="0" fillId="5" borderId="4" xfId="1" applyFont="1" applyFill="1" applyBorder="1"/>
    <xf numFmtId="43" fontId="0" fillId="5" borderId="3" xfId="1" applyFont="1" applyFill="1" applyBorder="1"/>
    <xf numFmtId="0" fontId="0" fillId="5" borderId="0" xfId="0" applyFill="1"/>
    <xf numFmtId="9" fontId="2" fillId="5" borderId="2" xfId="2" applyFont="1" applyFill="1" applyBorder="1" applyAlignment="1" applyProtection="1">
      <alignment horizontal="center"/>
    </xf>
    <xf numFmtId="0" fontId="2" fillId="5" borderId="4" xfId="0" applyFont="1" applyFill="1" applyBorder="1"/>
    <xf numFmtId="43" fontId="0" fillId="5" borderId="3" xfId="1" applyFont="1" applyFill="1" applyBorder="1" applyProtection="1"/>
    <xf numFmtId="2" fontId="0" fillId="5" borderId="0" xfId="0" applyNumberFormat="1" applyFill="1"/>
    <xf numFmtId="43" fontId="0" fillId="5" borderId="0" xfId="0" applyNumberFormat="1" applyFill="1"/>
    <xf numFmtId="2" fontId="2" fillId="5" borderId="0" xfId="0" applyNumberFormat="1" applyFont="1" applyFill="1"/>
    <xf numFmtId="9" fontId="0" fillId="5" borderId="3" xfId="2" applyFont="1" applyFill="1" applyBorder="1" applyProtection="1"/>
    <xf numFmtId="0" fontId="7" fillId="0" borderId="0" xfId="4"/>
    <xf numFmtId="0" fontId="0" fillId="4" borderId="2" xfId="0" applyFill="1" applyBorder="1" applyProtection="1">
      <protection locked="0"/>
    </xf>
    <xf numFmtId="49" fontId="0" fillId="4" borderId="2" xfId="0" applyNumberFormat="1" applyFill="1" applyBorder="1" applyProtection="1">
      <protection locked="0"/>
    </xf>
    <xf numFmtId="0" fontId="7" fillId="4" borderId="2" xfId="4" applyFill="1" applyBorder="1" applyProtection="1">
      <protection locked="0"/>
    </xf>
    <xf numFmtId="0" fontId="2" fillId="4" borderId="2" xfId="0" applyFont="1" applyFill="1" applyBorder="1" applyProtection="1">
      <protection locked="0"/>
    </xf>
    <xf numFmtId="0" fontId="9" fillId="0" borderId="0" xfId="0" applyFont="1" applyAlignment="1">
      <alignment horizontal="left" vertical="top" wrapText="1"/>
    </xf>
  </cellXfs>
  <cellStyles count="5">
    <cellStyle name="Comma" xfId="1" builtinId="3"/>
    <cellStyle name="Hyperlink" xfId="4" builtinId="8"/>
    <cellStyle name="Normal" xfId="0" builtinId="0"/>
    <cellStyle name="Normal 2" xfId="3" xr:uid="{466EC91A-D526-44F2-A9A6-EBD1A22D1DCC}"/>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ustomercare@thwaites.co.uk" TargetMode="External"/><Relationship Id="rId1" Type="http://schemas.openxmlformats.org/officeDocument/2006/relationships/hyperlink" Target="mailto:paulrudkowskyj@thwaite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2087-5BE6-44CA-95A2-09ECEB0A5E89}">
  <dimension ref="A1:G45"/>
  <sheetViews>
    <sheetView tabSelected="1" workbookViewId="0">
      <selection activeCell="B12" sqref="B12"/>
    </sheetView>
  </sheetViews>
  <sheetFormatPr defaultRowHeight="15" x14ac:dyDescent="0.25"/>
  <cols>
    <col min="3" max="3" width="39" customWidth="1"/>
    <col min="4" max="4" width="10.5703125" customWidth="1"/>
    <col min="5" max="5" width="11" bestFit="1" customWidth="1"/>
    <col min="7" max="7" width="9.5703125" customWidth="1"/>
  </cols>
  <sheetData>
    <row r="1" spans="1:7" ht="18.75" x14ac:dyDescent="0.3">
      <c r="A1" s="11" t="s">
        <v>1243</v>
      </c>
    </row>
    <row r="3" spans="1:7" x14ac:dyDescent="0.25">
      <c r="C3" s="23" t="s">
        <v>1244</v>
      </c>
      <c r="D3" s="57" t="s">
        <v>1245</v>
      </c>
      <c r="E3" s="57"/>
      <c r="F3" s="57"/>
    </row>
    <row r="4" spans="1:7" x14ac:dyDescent="0.25">
      <c r="C4" s="23" t="s">
        <v>1246</v>
      </c>
      <c r="D4" s="58" t="s">
        <v>1247</v>
      </c>
      <c r="E4" s="58"/>
      <c r="F4" s="58"/>
    </row>
    <row r="5" spans="1:7" x14ac:dyDescent="0.25">
      <c r="C5" s="23" t="s">
        <v>1248</v>
      </c>
      <c r="D5" s="59" t="s">
        <v>1249</v>
      </c>
      <c r="E5" s="57"/>
      <c r="F5" s="57"/>
    </row>
    <row r="6" spans="1:7" x14ac:dyDescent="0.25">
      <c r="C6" s="23" t="s">
        <v>1250</v>
      </c>
      <c r="D6" s="60" t="s">
        <v>0</v>
      </c>
      <c r="E6" s="60"/>
      <c r="F6" s="60"/>
    </row>
    <row r="8" spans="1:7" x14ac:dyDescent="0.25">
      <c r="B8" s="24" t="s">
        <v>1251</v>
      </c>
    </row>
    <row r="9" spans="1:7" x14ac:dyDescent="0.25">
      <c r="B9" s="24" t="s">
        <v>1252</v>
      </c>
    </row>
    <row r="11" spans="1:7" x14ac:dyDescent="0.25">
      <c r="B11" s="25" t="s">
        <v>1228</v>
      </c>
      <c r="C11" s="25" t="s">
        <v>1230</v>
      </c>
      <c r="D11" s="25" t="s">
        <v>1253</v>
      </c>
      <c r="E11" s="26" t="s">
        <v>1254</v>
      </c>
      <c r="F11" s="27" t="s">
        <v>1255</v>
      </c>
    </row>
    <row r="12" spans="1:7" x14ac:dyDescent="0.25">
      <c r="B12" s="28"/>
      <c r="C12" s="29" t="str">
        <f>IFERROR(VLOOKUP(B12,Portfolio!B:D,3,0),"")</f>
        <v/>
      </c>
      <c r="D12" s="30"/>
      <c r="E12" s="31" t="str">
        <f>IF(B12="","",IFERROR(VLOOKUP(B12,Wines!A:E,5,0),IFERROR(VLOOKUP(B12,'Packaged Beer &amp; Cider'!A:F,6,0),VLOOKUP(B12,Spirits!A:F,6,0))))</f>
        <v/>
      </c>
      <c r="F12" s="18">
        <f>IFERROR(D12*E12,0)</f>
        <v>0</v>
      </c>
      <c r="G12" t="str">
        <f>IF(IFERROR(E12,0)=0,"Not Available","")</f>
        <v/>
      </c>
    </row>
    <row r="13" spans="1:7" x14ac:dyDescent="0.25">
      <c r="B13" s="32"/>
      <c r="C13" s="14" t="str">
        <f>IFERROR(VLOOKUP(B13,Portfolio!B:D,3,0),"")</f>
        <v/>
      </c>
      <c r="D13" s="33"/>
      <c r="E13" s="34" t="str">
        <f>IF(B13="","",IFERROR(VLOOKUP(B13,Wines!A:E,5,0),IFERROR(VLOOKUP(B13,'Packaged Beer &amp; Cider'!A:F,6,0),VLOOKUP(B13,Spirits!A:F,6,0))))</f>
        <v/>
      </c>
      <c r="F13" s="21">
        <f t="shared" ref="F13:F39" si="0">IFERROR(D13*E13,0)</f>
        <v>0</v>
      </c>
      <c r="G13" t="str">
        <f t="shared" ref="G13:G39" si="1">IF(IFERROR(E13,0)=0,"Not Available","")</f>
        <v/>
      </c>
    </row>
    <row r="14" spans="1:7" x14ac:dyDescent="0.25">
      <c r="B14" s="32"/>
      <c r="C14" s="14" t="str">
        <f>IFERROR(VLOOKUP(B14,Portfolio!B:D,3,0),"")</f>
        <v/>
      </c>
      <c r="D14" s="33"/>
      <c r="E14" s="34" t="str">
        <f>IF(B14="","",IFERROR(VLOOKUP(B14,Wines!A:E,5,0),IFERROR(VLOOKUP(B14,'Packaged Beer &amp; Cider'!A:F,6,0),VLOOKUP(B14,Spirits!A:F,6,0))))</f>
        <v/>
      </c>
      <c r="F14" s="21">
        <f t="shared" si="0"/>
        <v>0</v>
      </c>
      <c r="G14" t="str">
        <f t="shared" si="1"/>
        <v/>
      </c>
    </row>
    <row r="15" spans="1:7" x14ac:dyDescent="0.25">
      <c r="B15" s="32"/>
      <c r="C15" s="14" t="str">
        <f>IFERROR(VLOOKUP(B15,Portfolio!B:D,3,0),"")</f>
        <v/>
      </c>
      <c r="D15" s="33"/>
      <c r="E15" s="34" t="str">
        <f>IF(B15="","",IFERROR(VLOOKUP(B15,Wines!A:E,5,0),IFERROR(VLOOKUP(B15,'Packaged Beer &amp; Cider'!A:F,6,0),VLOOKUP(B15,Spirits!A:F,6,0))))</f>
        <v/>
      </c>
      <c r="F15" s="21">
        <f t="shared" si="0"/>
        <v>0</v>
      </c>
      <c r="G15" t="str">
        <f t="shared" si="1"/>
        <v/>
      </c>
    </row>
    <row r="16" spans="1:7" x14ac:dyDescent="0.25">
      <c r="B16" s="32"/>
      <c r="C16" s="14" t="str">
        <f>IFERROR(VLOOKUP(B16,Portfolio!B:D,3,0),"")</f>
        <v/>
      </c>
      <c r="D16" s="33"/>
      <c r="E16" s="34" t="str">
        <f>IF(B16="","",IFERROR(VLOOKUP(B16,Wines!A:E,5,0),IFERROR(VLOOKUP(B16,'Packaged Beer &amp; Cider'!A:F,6,0),VLOOKUP(B16,Spirits!A:F,6,0))))</f>
        <v/>
      </c>
      <c r="F16" s="21">
        <f t="shared" si="0"/>
        <v>0</v>
      </c>
      <c r="G16" t="str">
        <f t="shared" si="1"/>
        <v/>
      </c>
    </row>
    <row r="17" spans="2:7" x14ac:dyDescent="0.25">
      <c r="B17" s="32"/>
      <c r="C17" s="14" t="str">
        <f>IFERROR(VLOOKUP(B17,Portfolio!B:D,3,0),"")</f>
        <v/>
      </c>
      <c r="D17" s="33"/>
      <c r="E17" s="34" t="str">
        <f>IF(B17="","",IFERROR(VLOOKUP(B17,Wines!A:E,5,0),IFERROR(VLOOKUP(B17,'Packaged Beer &amp; Cider'!A:F,6,0),VLOOKUP(B17,Spirits!A:F,6,0))))</f>
        <v/>
      </c>
      <c r="F17" s="21">
        <f t="shared" si="0"/>
        <v>0</v>
      </c>
      <c r="G17" t="str">
        <f t="shared" si="1"/>
        <v/>
      </c>
    </row>
    <row r="18" spans="2:7" x14ac:dyDescent="0.25">
      <c r="B18" s="32"/>
      <c r="C18" s="14" t="str">
        <f>IFERROR(VLOOKUP(B18,Portfolio!B:D,3,0),"")</f>
        <v/>
      </c>
      <c r="D18" s="33"/>
      <c r="E18" s="34" t="str">
        <f>IF(B18="","",IFERROR(VLOOKUP(B18,Wines!A:E,5,0),IFERROR(VLOOKUP(B18,'Packaged Beer &amp; Cider'!A:F,6,0),VLOOKUP(B18,Spirits!A:F,6,0))))</f>
        <v/>
      </c>
      <c r="F18" s="21">
        <f t="shared" si="0"/>
        <v>0</v>
      </c>
      <c r="G18" t="str">
        <f t="shared" si="1"/>
        <v/>
      </c>
    </row>
    <row r="19" spans="2:7" x14ac:dyDescent="0.25">
      <c r="B19" s="32"/>
      <c r="C19" s="14" t="str">
        <f>IFERROR(VLOOKUP(B19,Portfolio!B:D,3,0),"")</f>
        <v/>
      </c>
      <c r="D19" s="33"/>
      <c r="E19" s="34" t="str">
        <f>IF(B19="","",IFERROR(VLOOKUP(B19,Wines!A:E,5,0),IFERROR(VLOOKUP(B19,'Packaged Beer &amp; Cider'!A:F,6,0),VLOOKUP(B19,Spirits!A:F,6,0))))</f>
        <v/>
      </c>
      <c r="F19" s="21">
        <f t="shared" si="0"/>
        <v>0</v>
      </c>
      <c r="G19" t="str">
        <f t="shared" si="1"/>
        <v/>
      </c>
    </row>
    <row r="20" spans="2:7" x14ac:dyDescent="0.25">
      <c r="B20" s="32"/>
      <c r="C20" s="14" t="str">
        <f>IFERROR(VLOOKUP(B20,Portfolio!B:D,3,0),"")</f>
        <v/>
      </c>
      <c r="D20" s="33"/>
      <c r="E20" s="34" t="str">
        <f>IF(B20="","",IFERROR(VLOOKUP(B20,Wines!A:E,5,0),IFERROR(VLOOKUP(B20,'Packaged Beer &amp; Cider'!A:F,6,0),VLOOKUP(B20,Spirits!A:F,6,0))))</f>
        <v/>
      </c>
      <c r="F20" s="21">
        <f t="shared" si="0"/>
        <v>0</v>
      </c>
      <c r="G20" t="str">
        <f t="shared" si="1"/>
        <v/>
      </c>
    </row>
    <row r="21" spans="2:7" x14ac:dyDescent="0.25">
      <c r="B21" s="32"/>
      <c r="C21" s="14" t="str">
        <f>IFERROR(VLOOKUP(B21,Portfolio!B:D,3,0),"")</f>
        <v/>
      </c>
      <c r="D21" s="33"/>
      <c r="E21" s="34" t="str">
        <f>IF(B21="","",IFERROR(VLOOKUP(B21,Wines!A:E,5,0),IFERROR(VLOOKUP(B21,'Packaged Beer &amp; Cider'!A:F,6,0),VLOOKUP(B21,Spirits!A:F,6,0))))</f>
        <v/>
      </c>
      <c r="F21" s="21">
        <f t="shared" si="0"/>
        <v>0</v>
      </c>
      <c r="G21" t="str">
        <f t="shared" si="1"/>
        <v/>
      </c>
    </row>
    <row r="22" spans="2:7" x14ac:dyDescent="0.25">
      <c r="B22" s="32"/>
      <c r="C22" s="14" t="str">
        <f>IFERROR(VLOOKUP(B22,Portfolio!B:D,3,0),"")</f>
        <v/>
      </c>
      <c r="D22" s="33"/>
      <c r="E22" s="34" t="str">
        <f>IF(B22="","",IFERROR(VLOOKUP(B22,Wines!A:E,5,0),IFERROR(VLOOKUP(B22,'Packaged Beer &amp; Cider'!A:F,6,0),VLOOKUP(B22,Spirits!A:F,6,0))))</f>
        <v/>
      </c>
      <c r="F22" s="21">
        <f t="shared" si="0"/>
        <v>0</v>
      </c>
      <c r="G22" t="str">
        <f t="shared" si="1"/>
        <v/>
      </c>
    </row>
    <row r="23" spans="2:7" x14ac:dyDescent="0.25">
      <c r="B23" s="32"/>
      <c r="C23" s="14" t="str">
        <f>IFERROR(VLOOKUP(B23,Portfolio!B:D,3,0),"")</f>
        <v/>
      </c>
      <c r="D23" s="33"/>
      <c r="E23" s="34" t="str">
        <f>IF(B23="","",IFERROR(VLOOKUP(B23,Wines!A:E,5,0),IFERROR(VLOOKUP(B23,'Packaged Beer &amp; Cider'!A:F,6,0),VLOOKUP(B23,Spirits!A:F,6,0))))</f>
        <v/>
      </c>
      <c r="F23" s="21">
        <f t="shared" si="0"/>
        <v>0</v>
      </c>
      <c r="G23" t="str">
        <f t="shared" si="1"/>
        <v/>
      </c>
    </row>
    <row r="24" spans="2:7" x14ac:dyDescent="0.25">
      <c r="B24" s="32"/>
      <c r="C24" s="14" t="str">
        <f>IFERROR(VLOOKUP(B24,Portfolio!B:D,3,0),"")</f>
        <v/>
      </c>
      <c r="D24" s="33"/>
      <c r="E24" s="34" t="str">
        <f>IF(B24="","",IFERROR(VLOOKUP(B24,Wines!A:E,5,0),IFERROR(VLOOKUP(B24,'Packaged Beer &amp; Cider'!A:F,6,0),VLOOKUP(B24,Spirits!A:F,6,0))))</f>
        <v/>
      </c>
      <c r="F24" s="21">
        <f t="shared" si="0"/>
        <v>0</v>
      </c>
    </row>
    <row r="25" spans="2:7" x14ac:dyDescent="0.25">
      <c r="B25" s="32"/>
      <c r="C25" s="14" t="str">
        <f>IFERROR(VLOOKUP(B25,Portfolio!B:D,3,0),"")</f>
        <v/>
      </c>
      <c r="D25" s="33"/>
      <c r="E25" s="34" t="str">
        <f>IF(B25="","",IFERROR(VLOOKUP(B25,Wines!A:E,5,0),IFERROR(VLOOKUP(B25,'Packaged Beer &amp; Cider'!A:F,6,0),VLOOKUP(B25,Spirits!A:F,6,0))))</f>
        <v/>
      </c>
      <c r="F25" s="21">
        <f t="shared" si="0"/>
        <v>0</v>
      </c>
    </row>
    <row r="26" spans="2:7" x14ac:dyDescent="0.25">
      <c r="B26" s="32"/>
      <c r="C26" s="14" t="str">
        <f>IFERROR(VLOOKUP(B26,Portfolio!B:D,3,0),"")</f>
        <v/>
      </c>
      <c r="D26" s="33"/>
      <c r="E26" s="34" t="str">
        <f>IF(B26="","",IFERROR(VLOOKUP(B26,Wines!A:E,5,0),IFERROR(VLOOKUP(B26,'Packaged Beer &amp; Cider'!A:F,6,0),VLOOKUP(B26,Spirits!A:F,6,0))))</f>
        <v/>
      </c>
      <c r="F26" s="21">
        <f t="shared" si="0"/>
        <v>0</v>
      </c>
    </row>
    <row r="27" spans="2:7" x14ac:dyDescent="0.25">
      <c r="B27" s="32"/>
      <c r="C27" s="14" t="str">
        <f>IFERROR(VLOOKUP(B27,Portfolio!B:D,3,0),"")</f>
        <v/>
      </c>
      <c r="D27" s="33"/>
      <c r="E27" s="34" t="str">
        <f>IF(B27="","",IFERROR(VLOOKUP(B27,Wines!A:E,5,0),IFERROR(VLOOKUP(B27,'Packaged Beer &amp; Cider'!A:F,6,0),VLOOKUP(B27,Spirits!A:F,6,0))))</f>
        <v/>
      </c>
      <c r="F27" s="21">
        <f t="shared" si="0"/>
        <v>0</v>
      </c>
    </row>
    <row r="28" spans="2:7" x14ac:dyDescent="0.25">
      <c r="B28" s="32"/>
      <c r="C28" s="14" t="str">
        <f>IFERROR(VLOOKUP(B28,Portfolio!B:D,3,0),"")</f>
        <v/>
      </c>
      <c r="D28" s="33"/>
      <c r="E28" s="34" t="str">
        <f>IF(B28="","",IFERROR(VLOOKUP(B28,Wines!A:E,5,0),IFERROR(VLOOKUP(B28,'Packaged Beer &amp; Cider'!A:F,6,0),VLOOKUP(B28,Spirits!A:F,6,0))))</f>
        <v/>
      </c>
      <c r="F28" s="21">
        <f t="shared" si="0"/>
        <v>0</v>
      </c>
    </row>
    <row r="29" spans="2:7" x14ac:dyDescent="0.25">
      <c r="B29" s="32"/>
      <c r="C29" s="14" t="str">
        <f>IFERROR(VLOOKUP(B29,Portfolio!B:D,3,0),"")</f>
        <v/>
      </c>
      <c r="D29" s="33"/>
      <c r="E29" s="34" t="str">
        <f>IF(B29="","",IFERROR(VLOOKUP(B29,Wines!A:E,5,0),IFERROR(VLOOKUP(B29,'Packaged Beer &amp; Cider'!A:F,6,0),VLOOKUP(B29,Spirits!A:F,6,0))))</f>
        <v/>
      </c>
      <c r="F29" s="21">
        <f t="shared" si="0"/>
        <v>0</v>
      </c>
    </row>
    <row r="30" spans="2:7" x14ac:dyDescent="0.25">
      <c r="B30" s="32"/>
      <c r="C30" s="14" t="str">
        <f>IFERROR(VLOOKUP(B30,Portfolio!B:D,3,0),"")</f>
        <v/>
      </c>
      <c r="D30" s="33"/>
      <c r="E30" s="34" t="str">
        <f>IF(B30="","",IFERROR(VLOOKUP(B30,Wines!A:E,5,0),IFERROR(VLOOKUP(B30,'Packaged Beer &amp; Cider'!A:F,6,0),VLOOKUP(B30,Spirits!A:F,6,0))))</f>
        <v/>
      </c>
      <c r="F30" s="21">
        <f t="shared" si="0"/>
        <v>0</v>
      </c>
    </row>
    <row r="31" spans="2:7" x14ac:dyDescent="0.25">
      <c r="B31" s="32"/>
      <c r="C31" s="14" t="str">
        <f>IFERROR(VLOOKUP(B31,Portfolio!B:D,3,0),"")</f>
        <v/>
      </c>
      <c r="D31" s="33"/>
      <c r="E31" s="34" t="str">
        <f>IF(B31="","",IFERROR(VLOOKUP(B31,Wines!A:E,5,0),IFERROR(VLOOKUP(B31,'Packaged Beer &amp; Cider'!A:F,6,0),VLOOKUP(B31,Spirits!A:F,6,0))))</f>
        <v/>
      </c>
      <c r="F31" s="21">
        <f t="shared" si="0"/>
        <v>0</v>
      </c>
      <c r="G31" t="str">
        <f t="shared" si="1"/>
        <v/>
      </c>
    </row>
    <row r="32" spans="2:7" x14ac:dyDescent="0.25">
      <c r="B32" s="32"/>
      <c r="C32" s="14" t="str">
        <f>IFERROR(VLOOKUP(B32,Portfolio!B:D,3,0),"")</f>
        <v/>
      </c>
      <c r="D32" s="33"/>
      <c r="E32" s="34" t="str">
        <f>IF(B32="","",IFERROR(VLOOKUP(B32,Wines!A:E,5,0),IFERROR(VLOOKUP(B32,'Packaged Beer &amp; Cider'!A:F,6,0),VLOOKUP(B32,Spirits!A:F,6,0))))</f>
        <v/>
      </c>
      <c r="F32" s="21">
        <f t="shared" si="0"/>
        <v>0</v>
      </c>
      <c r="G32" t="str">
        <f t="shared" si="1"/>
        <v/>
      </c>
    </row>
    <row r="33" spans="2:7" x14ac:dyDescent="0.25">
      <c r="B33" s="32"/>
      <c r="C33" s="14" t="str">
        <f>IFERROR(VLOOKUP(B33,Portfolio!B:D,3,0),"")</f>
        <v/>
      </c>
      <c r="D33" s="33"/>
      <c r="E33" s="34" t="str">
        <f>IF(B33="","",IFERROR(VLOOKUP(B33,Wines!A:E,5,0),IFERROR(VLOOKUP(B33,'Packaged Beer &amp; Cider'!A:F,6,0),VLOOKUP(B33,Spirits!A:F,6,0))))</f>
        <v/>
      </c>
      <c r="F33" s="21">
        <f t="shared" si="0"/>
        <v>0</v>
      </c>
      <c r="G33" t="str">
        <f t="shared" si="1"/>
        <v/>
      </c>
    </row>
    <row r="34" spans="2:7" x14ac:dyDescent="0.25">
      <c r="B34" s="32"/>
      <c r="C34" s="14" t="str">
        <f>IFERROR(VLOOKUP(B34,Portfolio!B:D,3,0),"")</f>
        <v/>
      </c>
      <c r="D34" s="33"/>
      <c r="E34" s="34" t="str">
        <f>IF(B34="","",IFERROR(VLOOKUP(B34,Wines!A:E,5,0),IFERROR(VLOOKUP(B34,'Packaged Beer &amp; Cider'!A:F,6,0),VLOOKUP(B34,Spirits!A:F,6,0))))</f>
        <v/>
      </c>
      <c r="F34" s="21">
        <f t="shared" si="0"/>
        <v>0</v>
      </c>
      <c r="G34" t="str">
        <f t="shared" si="1"/>
        <v/>
      </c>
    </row>
    <row r="35" spans="2:7" x14ac:dyDescent="0.25">
      <c r="B35" s="32"/>
      <c r="C35" s="14" t="str">
        <f>IFERROR(VLOOKUP(B35,Portfolio!B:D,3,0),"")</f>
        <v/>
      </c>
      <c r="D35" s="33"/>
      <c r="E35" s="34" t="str">
        <f>IF(B35="","",IFERROR(VLOOKUP(B35,Wines!A:E,5,0),IFERROR(VLOOKUP(B35,'Packaged Beer &amp; Cider'!A:F,6,0),VLOOKUP(B35,Spirits!A:F,6,0))))</f>
        <v/>
      </c>
      <c r="F35" s="21">
        <f t="shared" si="0"/>
        <v>0</v>
      </c>
      <c r="G35" t="str">
        <f t="shared" si="1"/>
        <v/>
      </c>
    </row>
    <row r="36" spans="2:7" x14ac:dyDescent="0.25">
      <c r="B36" s="32"/>
      <c r="C36" s="14" t="str">
        <f>IFERROR(VLOOKUP(B36,Portfolio!B:D,3,0),"")</f>
        <v/>
      </c>
      <c r="D36" s="33"/>
      <c r="E36" s="34" t="str">
        <f>IF(B36="","",IFERROR(VLOOKUP(B36,Wines!A:E,5,0),IFERROR(VLOOKUP(B36,'Packaged Beer &amp; Cider'!A:F,6,0),VLOOKUP(B36,Spirits!A:F,6,0))))</f>
        <v/>
      </c>
      <c r="F36" s="21">
        <f t="shared" si="0"/>
        <v>0</v>
      </c>
      <c r="G36" t="str">
        <f t="shared" si="1"/>
        <v/>
      </c>
    </row>
    <row r="37" spans="2:7" x14ac:dyDescent="0.25">
      <c r="B37" s="32"/>
      <c r="C37" s="14" t="str">
        <f>IFERROR(VLOOKUP(B37,Portfolio!B:D,3,0),"")</f>
        <v/>
      </c>
      <c r="D37" s="33"/>
      <c r="E37" s="34" t="str">
        <f>IF(B37="","",IFERROR(VLOOKUP(B37,Wines!A:E,5,0),IFERROR(VLOOKUP(B37,'Packaged Beer &amp; Cider'!A:F,6,0),VLOOKUP(B37,Spirits!A:F,6,0))))</f>
        <v/>
      </c>
      <c r="F37" s="21">
        <f t="shared" si="0"/>
        <v>0</v>
      </c>
      <c r="G37" t="str">
        <f t="shared" si="1"/>
        <v/>
      </c>
    </row>
    <row r="38" spans="2:7" x14ac:dyDescent="0.25">
      <c r="B38" s="32"/>
      <c r="C38" s="14" t="str">
        <f>IFERROR(VLOOKUP(B38,Portfolio!B:D,3,0),"")</f>
        <v/>
      </c>
      <c r="D38" s="33"/>
      <c r="E38" s="34" t="str">
        <f>IF(B38="","",IFERROR(VLOOKUP(B38,Wines!A:E,5,0),IFERROR(VLOOKUP(B38,'Packaged Beer &amp; Cider'!A:F,6,0),VLOOKUP(B38,Spirits!A:F,6,0))))</f>
        <v/>
      </c>
      <c r="F38" s="21">
        <f t="shared" si="0"/>
        <v>0</v>
      </c>
      <c r="G38" t="str">
        <f t="shared" si="1"/>
        <v/>
      </c>
    </row>
    <row r="39" spans="2:7" x14ac:dyDescent="0.25">
      <c r="B39" s="35"/>
      <c r="C39" s="36" t="str">
        <f>IFERROR(VLOOKUP(B39,Portfolio!B:D,3,0),"")</f>
        <v/>
      </c>
      <c r="D39" s="37"/>
      <c r="E39" s="38" t="str">
        <f>IF(B39="","",IFERROR(VLOOKUP(B39,Wines!A:E,5,0),IFERROR(VLOOKUP(B39,'Packaged Beer &amp; Cider'!A:F,6,0),VLOOKUP(B39,Spirits!A:F,6,0))))</f>
        <v/>
      </c>
      <c r="F39" s="39">
        <f t="shared" si="0"/>
        <v>0</v>
      </c>
      <c r="G39" t="str">
        <f t="shared" si="1"/>
        <v/>
      </c>
    </row>
    <row r="40" spans="2:7" x14ac:dyDescent="0.25">
      <c r="E40" s="40"/>
      <c r="F40" s="40"/>
    </row>
    <row r="41" spans="2:7" ht="15.75" thickBot="1" x14ac:dyDescent="0.3">
      <c r="E41" s="41" t="s">
        <v>1256</v>
      </c>
      <c r="F41" s="42">
        <f>SUM(F12:F40)</f>
        <v>0</v>
      </c>
    </row>
    <row r="42" spans="2:7" ht="15.75" thickTop="1" x14ac:dyDescent="0.25">
      <c r="E42" s="40"/>
      <c r="F42" s="40"/>
    </row>
    <row r="43" spans="2:7" ht="40.5" customHeight="1" x14ac:dyDescent="0.25">
      <c r="B43" s="61" t="s">
        <v>1257</v>
      </c>
      <c r="C43" s="61"/>
      <c r="D43" s="61"/>
      <c r="E43" s="61"/>
      <c r="F43" s="61"/>
    </row>
    <row r="44" spans="2:7" x14ac:dyDescent="0.25">
      <c r="E44" s="40"/>
      <c r="F44" s="40"/>
    </row>
    <row r="45" spans="2:7" x14ac:dyDescent="0.25">
      <c r="C45" s="8" t="s">
        <v>1258</v>
      </c>
      <c r="D45" s="56" t="s">
        <v>1259</v>
      </c>
      <c r="E45" s="56"/>
      <c r="F45" s="56"/>
    </row>
  </sheetData>
  <mergeCells count="6">
    <mergeCell ref="D45:F45"/>
    <mergeCell ref="D3:F3"/>
    <mergeCell ref="D4:F4"/>
    <mergeCell ref="D5:F5"/>
    <mergeCell ref="D6:F6"/>
    <mergeCell ref="B43:F43"/>
  </mergeCells>
  <conditionalFormatting sqref="G12:G39">
    <cfRule type="containsText" dxfId="5" priority="1" operator="containsText" text="Not Available">
      <formula>NOT(ISERROR(SEARCH("Not Available",G12)))</formula>
    </cfRule>
  </conditionalFormatting>
  <hyperlinks>
    <hyperlink ref="D5" r:id="rId1" display="paulrudkowskyj@thwaites.co.uk" xr:uid="{407DF357-437D-4C5E-BF58-D704E6B718B9}"/>
    <hyperlink ref="D45" r:id="rId2" xr:uid="{9174B9DA-0F59-4387-A57B-86101097A2FA}"/>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87048DB-419A-483C-8A3E-0DCC3D3CD1F6}">
          <x14:formula1>
            <xm:f>'Location List'!$A$1:$A$25</xm:f>
          </x14:formula1>
          <xm:sqref>D6:F6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378D0-768B-4D2D-92B4-8AFAE0F75263}">
  <dimension ref="A1:T141"/>
  <sheetViews>
    <sheetView workbookViewId="0">
      <pane ySplit="3" topLeftCell="A4" activePane="bottomLeft" state="frozen"/>
      <selection pane="bottomLeft" activeCell="A4" sqref="A4"/>
    </sheetView>
  </sheetViews>
  <sheetFormatPr defaultColWidth="9.140625" defaultRowHeight="15" x14ac:dyDescent="0.25"/>
  <cols>
    <col min="1" max="1" width="10.7109375" customWidth="1"/>
    <col min="2" max="2" width="47.140625" bestFit="1" customWidth="1"/>
    <col min="3" max="4" width="11.140625" style="48" hidden="1" customWidth="1"/>
    <col min="5" max="5" width="20.42578125" style="48" hidden="1" customWidth="1"/>
    <col min="6" max="6" width="21.5703125" bestFit="1" customWidth="1"/>
    <col min="8" max="8" width="12" style="48" hidden="1" customWidth="1"/>
    <col min="9" max="9" width="8.5703125" style="48" hidden="1" customWidth="1"/>
    <col min="10" max="10" width="9.140625" style="48" hidden="1" customWidth="1"/>
    <col min="14" max="14" width="27.28515625" customWidth="1"/>
  </cols>
  <sheetData>
    <row r="1" spans="1:20" ht="18.75" x14ac:dyDescent="0.3">
      <c r="A1" s="11" t="s">
        <v>1241</v>
      </c>
      <c r="C1"/>
      <c r="D1"/>
      <c r="E1"/>
    </row>
    <row r="2" spans="1:20" x14ac:dyDescent="0.25">
      <c r="C2"/>
      <c r="D2"/>
      <c r="E2"/>
    </row>
    <row r="3" spans="1:20" s="8" customFormat="1" x14ac:dyDescent="0.25">
      <c r="A3" s="22" t="s">
        <v>1228</v>
      </c>
      <c r="B3" s="22" t="s">
        <v>1230</v>
      </c>
      <c r="C3" s="50" t="s">
        <v>1231</v>
      </c>
      <c r="D3" s="50" t="s">
        <v>1325</v>
      </c>
      <c r="E3" s="50" t="s">
        <v>1232</v>
      </c>
      <c r="F3" s="22" t="s">
        <v>1233</v>
      </c>
      <c r="H3" s="44"/>
      <c r="I3" s="44"/>
      <c r="J3" s="44"/>
      <c r="N3"/>
      <c r="O3"/>
      <c r="P3"/>
      <c r="Q3"/>
      <c r="R3"/>
      <c r="S3"/>
      <c r="T3"/>
    </row>
    <row r="4" spans="1:20" x14ac:dyDescent="0.25">
      <c r="A4" s="13" t="s">
        <v>139</v>
      </c>
      <c r="B4" s="14" t="s">
        <v>140</v>
      </c>
      <c r="C4" s="51">
        <v>44.97</v>
      </c>
      <c r="D4" s="55">
        <v>0.4</v>
      </c>
      <c r="E4" s="51">
        <f>C4*(1-D4)</f>
        <v>26.981999999999999</v>
      </c>
      <c r="F4" s="15">
        <f t="shared" ref="F4:F67" si="0">ROUND(E4*1.2,2)</f>
        <v>32.380000000000003</v>
      </c>
      <c r="H4" s="52">
        <f>VLOOKUP(A4,Portfolio!B:O,14,0)</f>
        <v>13.747272698</v>
      </c>
      <c r="I4" s="53">
        <f t="shared" ref="I4:I35" si="1">+H4-E4</f>
        <v>-13.234727302</v>
      </c>
    </row>
    <row r="5" spans="1:20" x14ac:dyDescent="0.25">
      <c r="A5" s="13" t="s">
        <v>100</v>
      </c>
      <c r="B5" s="14" t="s">
        <v>101</v>
      </c>
      <c r="C5" s="51">
        <v>38.979999999999997</v>
      </c>
      <c r="D5" s="55">
        <v>0.4</v>
      </c>
      <c r="E5" s="51">
        <f t="shared" ref="E5:E68" si="2">C5*(1-D5)</f>
        <v>23.387999999999998</v>
      </c>
      <c r="F5" s="15">
        <f t="shared" si="0"/>
        <v>28.07</v>
      </c>
      <c r="H5" s="52">
        <f>VLOOKUP(A5,Portfolio!B:O,14,0)</f>
        <v>17.896727633000001</v>
      </c>
      <c r="I5" s="53">
        <f t="shared" si="1"/>
        <v>-5.491272366999997</v>
      </c>
    </row>
    <row r="6" spans="1:20" x14ac:dyDescent="0.25">
      <c r="A6" s="13" t="s">
        <v>156</v>
      </c>
      <c r="B6" s="14" t="s">
        <v>157</v>
      </c>
      <c r="C6" s="51">
        <v>40.44</v>
      </c>
      <c r="D6" s="55">
        <v>0.4</v>
      </c>
      <c r="E6" s="51">
        <f t="shared" si="2"/>
        <v>24.263999999999999</v>
      </c>
      <c r="F6" s="15">
        <f t="shared" si="0"/>
        <v>29.12</v>
      </c>
      <c r="H6" s="52">
        <f>VLOOKUP(A6,Portfolio!B:O,14,0)</f>
        <v>23.876727633000002</v>
      </c>
      <c r="I6" s="53">
        <f t="shared" si="1"/>
        <v>-0.38727236699999779</v>
      </c>
    </row>
    <row r="7" spans="1:20" x14ac:dyDescent="0.25">
      <c r="A7" s="13" t="s">
        <v>158</v>
      </c>
      <c r="B7" s="14" t="s">
        <v>159</v>
      </c>
      <c r="C7" s="51">
        <v>42.33</v>
      </c>
      <c r="D7" s="55">
        <v>0.3</v>
      </c>
      <c r="E7" s="51">
        <f t="shared" si="2"/>
        <v>29.630999999999997</v>
      </c>
      <c r="F7" s="15">
        <f t="shared" si="0"/>
        <v>35.56</v>
      </c>
      <c r="H7" s="52">
        <f>VLOOKUP(A7,Portfolio!B:O,14,0)</f>
        <v>29.9985</v>
      </c>
      <c r="I7" s="53">
        <f t="shared" si="1"/>
        <v>0.36750000000000327</v>
      </c>
      <c r="J7" s="48" t="s">
        <v>1242</v>
      </c>
    </row>
    <row r="8" spans="1:20" x14ac:dyDescent="0.25">
      <c r="A8" s="13" t="s">
        <v>104</v>
      </c>
      <c r="B8" s="14" t="s">
        <v>105</v>
      </c>
      <c r="C8" s="51">
        <v>44.45</v>
      </c>
      <c r="D8" s="55">
        <v>0.4</v>
      </c>
      <c r="E8" s="51">
        <f t="shared" si="2"/>
        <v>26.67</v>
      </c>
      <c r="F8" s="15">
        <f t="shared" si="0"/>
        <v>32</v>
      </c>
      <c r="H8" s="52">
        <f>VLOOKUP(A8,Portfolio!B:O,14,0)</f>
        <v>18.886727633</v>
      </c>
      <c r="I8" s="53">
        <f t="shared" si="1"/>
        <v>-7.7832723670000021</v>
      </c>
    </row>
    <row r="9" spans="1:20" x14ac:dyDescent="0.25">
      <c r="A9" s="13" t="s">
        <v>141</v>
      </c>
      <c r="B9" s="14" t="s">
        <v>142</v>
      </c>
      <c r="C9" s="51">
        <v>46.55</v>
      </c>
      <c r="D9" s="55">
        <v>0.4</v>
      </c>
      <c r="E9" s="51">
        <f t="shared" si="2"/>
        <v>27.929999999999996</v>
      </c>
      <c r="F9" s="15">
        <f t="shared" si="0"/>
        <v>33.520000000000003</v>
      </c>
      <c r="H9" s="52">
        <f>VLOOKUP(A9,Portfolio!B:O,14,0)</f>
        <v>25.666727633000001</v>
      </c>
      <c r="I9" s="53">
        <f t="shared" si="1"/>
        <v>-2.2632723669999955</v>
      </c>
    </row>
    <row r="10" spans="1:20" x14ac:dyDescent="0.25">
      <c r="A10" s="13" t="s">
        <v>53</v>
      </c>
      <c r="B10" s="14" t="s">
        <v>54</v>
      </c>
      <c r="C10" s="51">
        <v>24.92</v>
      </c>
      <c r="D10" s="55">
        <v>0.4</v>
      </c>
      <c r="E10" s="51">
        <f t="shared" si="2"/>
        <v>14.952</v>
      </c>
      <c r="F10" s="15">
        <f t="shared" si="0"/>
        <v>17.940000000000001</v>
      </c>
      <c r="H10" s="52">
        <f>VLOOKUP(A10,Portfolio!B:O,14,0)</f>
        <v>11.614793901000001</v>
      </c>
      <c r="I10" s="53">
        <f t="shared" si="1"/>
        <v>-3.3372060989999994</v>
      </c>
    </row>
    <row r="11" spans="1:20" x14ac:dyDescent="0.25">
      <c r="A11" s="13" t="s">
        <v>55</v>
      </c>
      <c r="B11" s="14" t="s">
        <v>56</v>
      </c>
      <c r="C11" s="51">
        <v>29.31</v>
      </c>
      <c r="D11" s="55">
        <v>0.4</v>
      </c>
      <c r="E11" s="51">
        <f t="shared" si="2"/>
        <v>17.585999999999999</v>
      </c>
      <c r="F11" s="15">
        <f t="shared" si="0"/>
        <v>21.1</v>
      </c>
      <c r="H11" s="52">
        <f>VLOOKUP(A11,Portfolio!B:O,14,0)</f>
        <v>15.184793901000001</v>
      </c>
      <c r="I11" s="53">
        <f t="shared" si="1"/>
        <v>-2.4012060989999977</v>
      </c>
    </row>
    <row r="12" spans="1:20" x14ac:dyDescent="0.25">
      <c r="A12" s="13" t="s">
        <v>143</v>
      </c>
      <c r="B12" s="14" t="s">
        <v>144</v>
      </c>
      <c r="C12" s="51">
        <v>33.36</v>
      </c>
      <c r="D12" s="55">
        <v>0.29999999999999993</v>
      </c>
      <c r="E12" s="51">
        <f t="shared" si="2"/>
        <v>23.352</v>
      </c>
      <c r="F12" s="15">
        <f t="shared" si="0"/>
        <v>28.02</v>
      </c>
      <c r="H12" s="52">
        <f>VLOOKUP(A12,Portfolio!B:O,14,0)</f>
        <v>20.426727632999999</v>
      </c>
      <c r="I12" s="53">
        <f t="shared" si="1"/>
        <v>-2.9252723670000016</v>
      </c>
    </row>
    <row r="13" spans="1:20" x14ac:dyDescent="0.25">
      <c r="A13" s="13" t="s">
        <v>84</v>
      </c>
      <c r="B13" s="14" t="s">
        <v>1312</v>
      </c>
      <c r="C13" s="51">
        <v>37.01</v>
      </c>
      <c r="D13" s="55">
        <v>0.4</v>
      </c>
      <c r="E13" s="51">
        <f t="shared" si="2"/>
        <v>22.206</v>
      </c>
      <c r="F13" s="15">
        <f t="shared" si="0"/>
        <v>26.65</v>
      </c>
      <c r="H13" s="52">
        <f>VLOOKUP(A13,Portfolio!B:O,14,0)</f>
        <v>15.866727633</v>
      </c>
      <c r="I13" s="53">
        <f t="shared" si="1"/>
        <v>-6.3392723669999995</v>
      </c>
    </row>
    <row r="14" spans="1:20" x14ac:dyDescent="0.25">
      <c r="A14" s="13" t="s">
        <v>86</v>
      </c>
      <c r="B14" s="14" t="s">
        <v>87</v>
      </c>
      <c r="C14" s="51">
        <v>46.66</v>
      </c>
      <c r="D14" s="55">
        <v>0.4</v>
      </c>
      <c r="E14" s="51">
        <f t="shared" si="2"/>
        <v>27.995999999999999</v>
      </c>
      <c r="F14" s="15">
        <f t="shared" si="0"/>
        <v>33.6</v>
      </c>
      <c r="H14" s="52">
        <f>VLOOKUP(A14,Portfolio!B:O,14,0)</f>
        <v>19.506727633000001</v>
      </c>
      <c r="I14" s="53">
        <f t="shared" si="1"/>
        <v>-8.4892723669999981</v>
      </c>
    </row>
    <row r="15" spans="1:20" x14ac:dyDescent="0.25">
      <c r="A15" s="13" t="s">
        <v>1265</v>
      </c>
      <c r="B15" s="14" t="s">
        <v>1266</v>
      </c>
      <c r="C15" s="51">
        <v>24.99</v>
      </c>
      <c r="D15" s="55">
        <v>0.4</v>
      </c>
      <c r="E15" s="51">
        <f t="shared" si="2"/>
        <v>14.993999999999998</v>
      </c>
      <c r="F15" s="15">
        <f t="shared" si="0"/>
        <v>17.989999999999998</v>
      </c>
      <c r="H15" s="52">
        <f>VLOOKUP(A15,Portfolio!B:O,14,0)</f>
        <v>13.294793901</v>
      </c>
      <c r="I15" s="53">
        <f t="shared" si="1"/>
        <v>-1.6992060989999977</v>
      </c>
      <c r="J15" s="48" t="s">
        <v>1242</v>
      </c>
    </row>
    <row r="16" spans="1:20" x14ac:dyDescent="0.25">
      <c r="A16" s="13" t="s">
        <v>125</v>
      </c>
      <c r="B16" s="14" t="s">
        <v>126</v>
      </c>
      <c r="C16" s="51">
        <v>39.28</v>
      </c>
      <c r="D16" s="55">
        <v>0.29999999999999993</v>
      </c>
      <c r="E16" s="51">
        <f t="shared" si="2"/>
        <v>27.496000000000002</v>
      </c>
      <c r="F16" s="15">
        <f t="shared" si="0"/>
        <v>33</v>
      </c>
      <c r="H16" s="52">
        <f>VLOOKUP(A16,Portfolio!B:O,14,0)</f>
        <v>26.416727633000001</v>
      </c>
      <c r="I16" s="53">
        <f t="shared" si="1"/>
        <v>-1.0792723670000015</v>
      </c>
      <c r="J16" s="48" t="s">
        <v>1242</v>
      </c>
    </row>
    <row r="17" spans="1:10" x14ac:dyDescent="0.25">
      <c r="A17" s="13" t="s">
        <v>145</v>
      </c>
      <c r="B17" s="14" t="s">
        <v>146</v>
      </c>
      <c r="C17" s="51">
        <v>36.159999999999997</v>
      </c>
      <c r="D17" s="55">
        <v>0.30000000000000004</v>
      </c>
      <c r="E17" s="51">
        <f t="shared" si="2"/>
        <v>25.311999999999998</v>
      </c>
      <c r="F17" s="15">
        <f t="shared" si="0"/>
        <v>30.37</v>
      </c>
      <c r="H17" s="52">
        <f>VLOOKUP(A17,Portfolio!B:O,14,0)</f>
        <v>23.446727632999998</v>
      </c>
      <c r="I17" s="53">
        <f t="shared" si="1"/>
        <v>-1.8652723669999993</v>
      </c>
    </row>
    <row r="18" spans="1:10" x14ac:dyDescent="0.25">
      <c r="A18" s="13" t="s">
        <v>160</v>
      </c>
      <c r="B18" s="14" t="s">
        <v>161</v>
      </c>
      <c r="C18" s="51">
        <v>65.150000000000006</v>
      </c>
      <c r="D18" s="55">
        <v>0.4</v>
      </c>
      <c r="E18" s="51">
        <f t="shared" si="2"/>
        <v>39.090000000000003</v>
      </c>
      <c r="F18" s="15">
        <f t="shared" si="0"/>
        <v>46.91</v>
      </c>
      <c r="H18" s="52">
        <f>VLOOKUP(A18,Portfolio!B:O,14,0)</f>
        <v>38.246729609999996</v>
      </c>
      <c r="I18" s="53">
        <f t="shared" si="1"/>
        <v>-0.84327039000000781</v>
      </c>
      <c r="J18" s="48" t="s">
        <v>1242</v>
      </c>
    </row>
    <row r="19" spans="1:10" x14ac:dyDescent="0.25">
      <c r="A19" s="13" t="s">
        <v>163</v>
      </c>
      <c r="B19" s="14" t="s">
        <v>164</v>
      </c>
      <c r="C19" s="51">
        <v>37.79</v>
      </c>
      <c r="D19" s="55">
        <v>0.4</v>
      </c>
      <c r="E19" s="51">
        <f t="shared" si="2"/>
        <v>22.673999999999999</v>
      </c>
      <c r="F19" s="15">
        <f t="shared" si="0"/>
        <v>27.21</v>
      </c>
      <c r="H19" s="52">
        <f>VLOOKUP(A19,Portfolio!B:O,14,0)</f>
        <v>20.506727633000001</v>
      </c>
      <c r="I19" s="53">
        <f t="shared" si="1"/>
        <v>-2.1672723669999989</v>
      </c>
    </row>
    <row r="20" spans="1:10" x14ac:dyDescent="0.25">
      <c r="A20" s="13" t="s">
        <v>131</v>
      </c>
      <c r="B20" s="14" t="s">
        <v>132</v>
      </c>
      <c r="C20" s="51">
        <v>26.73</v>
      </c>
      <c r="D20" s="55">
        <v>0.30000000000000004</v>
      </c>
      <c r="E20" s="51">
        <f t="shared" si="2"/>
        <v>18.710999999999999</v>
      </c>
      <c r="F20" s="15">
        <f t="shared" si="0"/>
        <v>22.45</v>
      </c>
      <c r="H20" s="52">
        <f>VLOOKUP(A20,Portfolio!B:O,14,0)</f>
        <v>17.856727632999998</v>
      </c>
      <c r="I20" s="53">
        <f t="shared" si="1"/>
        <v>-0.85427236700000009</v>
      </c>
    </row>
    <row r="21" spans="1:10" x14ac:dyDescent="0.25">
      <c r="A21" s="13" t="s">
        <v>128</v>
      </c>
      <c r="B21" s="14" t="s">
        <v>129</v>
      </c>
      <c r="C21" s="51">
        <v>50.23</v>
      </c>
      <c r="D21" s="55">
        <v>0.3</v>
      </c>
      <c r="E21" s="51">
        <f t="shared" si="2"/>
        <v>35.160999999999994</v>
      </c>
      <c r="F21" s="15">
        <f t="shared" si="0"/>
        <v>42.19</v>
      </c>
      <c r="H21" s="52">
        <f>VLOOKUP(A21,Portfolio!B:O,14,0)</f>
        <v>37.954566195000005</v>
      </c>
      <c r="I21" s="53">
        <f t="shared" si="1"/>
        <v>2.793566195000011</v>
      </c>
    </row>
    <row r="22" spans="1:10" x14ac:dyDescent="0.25">
      <c r="A22" s="13" t="s">
        <v>147</v>
      </c>
      <c r="B22" s="14" t="s">
        <v>148</v>
      </c>
      <c r="C22" s="51">
        <v>28.5</v>
      </c>
      <c r="D22" s="55">
        <v>0.39999999999999991</v>
      </c>
      <c r="E22" s="51">
        <f t="shared" si="2"/>
        <v>17.100000000000001</v>
      </c>
      <c r="F22" s="15">
        <f t="shared" si="0"/>
        <v>20.52</v>
      </c>
      <c r="H22" s="52">
        <f>VLOOKUP(A22,Portfolio!B:O,14,0)</f>
        <v>15.044727633000001</v>
      </c>
      <c r="I22" s="53">
        <f t="shared" si="1"/>
        <v>-2.0552723670000006</v>
      </c>
      <c r="J22" s="48" t="s">
        <v>1242</v>
      </c>
    </row>
    <row r="23" spans="1:10" x14ac:dyDescent="0.25">
      <c r="A23" s="13" t="s">
        <v>90</v>
      </c>
      <c r="B23" s="14" t="s">
        <v>91</v>
      </c>
      <c r="C23" s="51">
        <v>37.61</v>
      </c>
      <c r="D23" s="55">
        <v>0.4</v>
      </c>
      <c r="E23" s="51">
        <f t="shared" si="2"/>
        <v>22.565999999999999</v>
      </c>
      <c r="F23" s="15">
        <f t="shared" si="0"/>
        <v>27.08</v>
      </c>
      <c r="H23" s="52">
        <f>VLOOKUP(A23,Portfolio!B:O,14,0)</f>
        <v>18.656727632999999</v>
      </c>
      <c r="I23" s="53">
        <f t="shared" si="1"/>
        <v>-3.9092723669999998</v>
      </c>
    </row>
    <row r="24" spans="1:10" x14ac:dyDescent="0.25">
      <c r="A24" s="13" t="s">
        <v>149</v>
      </c>
      <c r="B24" s="14" t="s">
        <v>150</v>
      </c>
      <c r="C24" s="51">
        <v>43.06</v>
      </c>
      <c r="D24" s="55">
        <v>0.4</v>
      </c>
      <c r="E24" s="51">
        <f t="shared" si="2"/>
        <v>25.836000000000002</v>
      </c>
      <c r="F24" s="15">
        <f t="shared" si="0"/>
        <v>31</v>
      </c>
      <c r="H24" s="52">
        <f>VLOOKUP(A24,Portfolio!B:O,14,0)</f>
        <v>16.367272698000001</v>
      </c>
      <c r="I24" s="53">
        <f t="shared" si="1"/>
        <v>-9.4687273020000013</v>
      </c>
      <c r="J24" s="48" t="s">
        <v>1242</v>
      </c>
    </row>
    <row r="25" spans="1:10" x14ac:dyDescent="0.25">
      <c r="A25" s="13" t="s">
        <v>1268</v>
      </c>
      <c r="B25" s="14" t="s">
        <v>1269</v>
      </c>
      <c r="C25" s="51">
        <v>24.04</v>
      </c>
      <c r="D25" s="55">
        <v>0.3</v>
      </c>
      <c r="E25" s="51">
        <f t="shared" si="2"/>
        <v>16.827999999999999</v>
      </c>
      <c r="F25" s="15">
        <f t="shared" si="0"/>
        <v>20.190000000000001</v>
      </c>
      <c r="H25" s="52">
        <f>VLOOKUP(A25,Portfolio!B:O,14,0)</f>
        <v>17.704793901000002</v>
      </c>
      <c r="I25" s="53">
        <f t="shared" si="1"/>
        <v>0.87679390100000276</v>
      </c>
      <c r="J25" s="48" t="s">
        <v>1242</v>
      </c>
    </row>
    <row r="26" spans="1:10" x14ac:dyDescent="0.25">
      <c r="A26" s="13" t="s">
        <v>1270</v>
      </c>
      <c r="B26" s="14" t="s">
        <v>1271</v>
      </c>
      <c r="C26" s="51">
        <v>25.02</v>
      </c>
      <c r="D26" s="55">
        <v>0.3</v>
      </c>
      <c r="E26" s="51">
        <f t="shared" si="2"/>
        <v>17.513999999999999</v>
      </c>
      <c r="F26" s="15">
        <f t="shared" si="0"/>
        <v>21.02</v>
      </c>
      <c r="H26" s="52">
        <f>VLOOKUP(A26,Portfolio!B:O,14,0)</f>
        <v>18.654793900999998</v>
      </c>
      <c r="I26" s="53">
        <f t="shared" si="1"/>
        <v>1.1407939009999986</v>
      </c>
    </row>
    <row r="27" spans="1:10" x14ac:dyDescent="0.25">
      <c r="A27" s="13" t="s">
        <v>106</v>
      </c>
      <c r="B27" s="14" t="s">
        <v>1311</v>
      </c>
      <c r="C27" s="51">
        <v>22.5</v>
      </c>
      <c r="D27" s="55">
        <v>0.4</v>
      </c>
      <c r="E27" s="51">
        <f t="shared" si="2"/>
        <v>13.5</v>
      </c>
      <c r="F27" s="15">
        <f t="shared" si="0"/>
        <v>16.2</v>
      </c>
      <c r="H27" s="52">
        <f>VLOOKUP(A27,Portfolio!B:O,14,0)</f>
        <v>13.334793900999999</v>
      </c>
      <c r="I27" s="53">
        <f t="shared" si="1"/>
        <v>-0.16520609900000061</v>
      </c>
    </row>
    <row r="28" spans="1:10" x14ac:dyDescent="0.25">
      <c r="A28" s="13" t="s">
        <v>111</v>
      </c>
      <c r="B28" s="14" t="s">
        <v>112</v>
      </c>
      <c r="C28" s="51">
        <v>35.909999999999997</v>
      </c>
      <c r="D28" s="55">
        <v>0.29999999999999993</v>
      </c>
      <c r="E28" s="51">
        <f t="shared" si="2"/>
        <v>25.137</v>
      </c>
      <c r="F28" s="15">
        <f t="shared" si="0"/>
        <v>30.16</v>
      </c>
      <c r="H28" s="52">
        <f>VLOOKUP(A28,Portfolio!B:O,14,0)</f>
        <v>20.985999789999997</v>
      </c>
      <c r="I28" s="53">
        <f t="shared" si="1"/>
        <v>-4.151000210000003</v>
      </c>
    </row>
    <row r="29" spans="1:10" x14ac:dyDescent="0.25">
      <c r="A29" s="13" t="s">
        <v>108</v>
      </c>
      <c r="B29" s="14" t="s">
        <v>109</v>
      </c>
      <c r="C29" s="51">
        <v>32.06</v>
      </c>
      <c r="D29" s="55">
        <v>0.4</v>
      </c>
      <c r="E29" s="51">
        <f t="shared" si="2"/>
        <v>19.236000000000001</v>
      </c>
      <c r="F29" s="15">
        <f t="shared" si="0"/>
        <v>23.08</v>
      </c>
      <c r="H29" s="52">
        <f>VLOOKUP(A29,Portfolio!B:O,14,0)</f>
        <v>17.265999789999999</v>
      </c>
      <c r="I29" s="53">
        <f t="shared" si="1"/>
        <v>-1.970000210000002</v>
      </c>
    </row>
    <row r="30" spans="1:10" x14ac:dyDescent="0.25">
      <c r="A30" s="13" t="s">
        <v>115</v>
      </c>
      <c r="B30" s="14" t="s">
        <v>116</v>
      </c>
      <c r="C30" s="51">
        <v>35.909999999999997</v>
      </c>
      <c r="D30" s="55">
        <v>0.29999999999999993</v>
      </c>
      <c r="E30" s="51">
        <f t="shared" si="2"/>
        <v>25.137</v>
      </c>
      <c r="F30" s="15">
        <f t="shared" si="0"/>
        <v>30.16</v>
      </c>
      <c r="H30" s="52">
        <f>VLOOKUP(A30,Portfolio!B:O,14,0)</f>
        <v>21.11599979</v>
      </c>
      <c r="I30" s="53">
        <f t="shared" si="1"/>
        <v>-4.0210002100000004</v>
      </c>
    </row>
    <row r="31" spans="1:10" x14ac:dyDescent="0.25">
      <c r="A31" s="13" t="s">
        <v>113</v>
      </c>
      <c r="B31" s="14" t="s">
        <v>114</v>
      </c>
      <c r="C31" s="51">
        <v>35.909999999999997</v>
      </c>
      <c r="D31" s="55">
        <v>0.29999999999999993</v>
      </c>
      <c r="E31" s="51">
        <f t="shared" si="2"/>
        <v>25.137</v>
      </c>
      <c r="F31" s="15">
        <f t="shared" si="0"/>
        <v>30.16</v>
      </c>
      <c r="H31" s="52">
        <f>VLOOKUP(A31,Portfolio!B:O,14,0)</f>
        <v>21.11599979</v>
      </c>
      <c r="I31" s="53">
        <f t="shared" si="1"/>
        <v>-4.0210002100000004</v>
      </c>
    </row>
    <row r="32" spans="1:10" x14ac:dyDescent="0.25">
      <c r="A32" s="13" t="s">
        <v>82</v>
      </c>
      <c r="B32" s="14" t="s">
        <v>83</v>
      </c>
      <c r="C32" s="51">
        <v>16.68</v>
      </c>
      <c r="D32" s="55">
        <v>0.4</v>
      </c>
      <c r="E32" s="51">
        <f t="shared" si="2"/>
        <v>10.007999999999999</v>
      </c>
      <c r="F32" s="15">
        <f t="shared" si="0"/>
        <v>12.01</v>
      </c>
      <c r="H32" s="52">
        <f>VLOOKUP(A32,Portfolio!B:O,14,0)</f>
        <v>7.053196593</v>
      </c>
      <c r="I32" s="53">
        <f t="shared" si="1"/>
        <v>-2.9548034069999991</v>
      </c>
    </row>
    <row r="33" spans="1:10" x14ac:dyDescent="0.25">
      <c r="A33" s="13" t="s">
        <v>166</v>
      </c>
      <c r="B33" s="14" t="s">
        <v>167</v>
      </c>
      <c r="C33" s="51">
        <v>36</v>
      </c>
      <c r="D33" s="55">
        <v>0.39999999999999991</v>
      </c>
      <c r="E33" s="51">
        <f t="shared" si="2"/>
        <v>21.6</v>
      </c>
      <c r="F33" s="15">
        <f t="shared" si="0"/>
        <v>25.92</v>
      </c>
      <c r="H33" s="52">
        <f>VLOOKUP(A33,Portfolio!B:O,14,0)</f>
        <v>19.684795877999999</v>
      </c>
      <c r="I33" s="53">
        <f t="shared" si="1"/>
        <v>-1.9152041220000022</v>
      </c>
    </row>
    <row r="34" spans="1:10" x14ac:dyDescent="0.25">
      <c r="A34" s="13" t="s">
        <v>50</v>
      </c>
      <c r="B34" s="14" t="s">
        <v>51</v>
      </c>
      <c r="C34" s="51">
        <v>29.61</v>
      </c>
      <c r="D34" s="55">
        <v>0.4</v>
      </c>
      <c r="E34" s="51">
        <f t="shared" si="2"/>
        <v>17.765999999999998</v>
      </c>
      <c r="F34" s="15">
        <f t="shared" si="0"/>
        <v>21.32</v>
      </c>
      <c r="H34" s="52">
        <f>VLOOKUP(A34,Portfolio!B:O,14,0)</f>
        <v>13.954793901</v>
      </c>
      <c r="I34" s="53">
        <f t="shared" si="1"/>
        <v>-3.8112060989999978</v>
      </c>
    </row>
    <row r="35" spans="1:10" x14ac:dyDescent="0.25">
      <c r="A35" s="13" t="s">
        <v>88</v>
      </c>
      <c r="B35" s="14" t="s">
        <v>89</v>
      </c>
      <c r="C35" s="51">
        <v>27.25</v>
      </c>
      <c r="D35" s="55">
        <v>0.39999999999999991</v>
      </c>
      <c r="E35" s="51">
        <f t="shared" si="2"/>
        <v>16.350000000000001</v>
      </c>
      <c r="F35" s="15">
        <f t="shared" si="0"/>
        <v>19.62</v>
      </c>
      <c r="H35" s="52">
        <f>VLOOKUP(A35,Portfolio!B:O,14,0)</f>
        <v>12.084793900999999</v>
      </c>
      <c r="I35" s="53">
        <f t="shared" si="1"/>
        <v>-4.265206099000002</v>
      </c>
    </row>
    <row r="36" spans="1:10" x14ac:dyDescent="0.25">
      <c r="A36" s="13" t="s">
        <v>98</v>
      </c>
      <c r="B36" s="14" t="s">
        <v>99</v>
      </c>
      <c r="C36" s="51">
        <v>22.51</v>
      </c>
      <c r="D36" s="55">
        <v>0.4</v>
      </c>
      <c r="E36" s="51">
        <f t="shared" si="2"/>
        <v>13.506</v>
      </c>
      <c r="F36" s="15">
        <f t="shared" si="0"/>
        <v>16.21</v>
      </c>
      <c r="H36" s="52">
        <f>VLOOKUP(A36,Portfolio!B:O,14,0)</f>
        <v>9.9172726979999997</v>
      </c>
      <c r="I36" s="53">
        <f t="shared" ref="I36:I54" si="3">+H36-E36</f>
        <v>-3.5887273020000006</v>
      </c>
    </row>
    <row r="37" spans="1:10" x14ac:dyDescent="0.25">
      <c r="A37" s="13" t="s">
        <v>133</v>
      </c>
      <c r="B37" s="14" t="s">
        <v>134</v>
      </c>
      <c r="C37" s="51">
        <v>24.8</v>
      </c>
      <c r="D37" s="55">
        <v>0.4</v>
      </c>
      <c r="E37" s="51">
        <f t="shared" si="2"/>
        <v>14.879999999999999</v>
      </c>
      <c r="F37" s="15">
        <f t="shared" si="0"/>
        <v>17.86</v>
      </c>
      <c r="H37" s="52">
        <f>VLOOKUP(A37,Portfolio!B:O,14,0)</f>
        <v>14.847272698000001</v>
      </c>
      <c r="I37" s="53">
        <f t="shared" si="3"/>
        <v>-3.2727301999997849E-2</v>
      </c>
    </row>
    <row r="38" spans="1:10" x14ac:dyDescent="0.25">
      <c r="A38" s="13" t="s">
        <v>119</v>
      </c>
      <c r="B38" s="14" t="s">
        <v>120</v>
      </c>
      <c r="C38" s="51">
        <v>24.75</v>
      </c>
      <c r="D38" s="55">
        <v>0.4</v>
      </c>
      <c r="E38" s="51">
        <f t="shared" si="2"/>
        <v>14.85</v>
      </c>
      <c r="F38" s="15">
        <f t="shared" si="0"/>
        <v>17.82</v>
      </c>
      <c r="H38" s="52">
        <f>VLOOKUP(A38,Portfolio!B:O,14,0)</f>
        <v>10.912793901000001</v>
      </c>
      <c r="I38" s="53">
        <f t="shared" si="3"/>
        <v>-3.9372060989999991</v>
      </c>
    </row>
    <row r="39" spans="1:10" x14ac:dyDescent="0.25">
      <c r="A39" s="13" t="s">
        <v>48</v>
      </c>
      <c r="B39" s="14" t="s">
        <v>49</v>
      </c>
      <c r="C39" s="51">
        <v>32.19</v>
      </c>
      <c r="D39" s="55">
        <v>0.39999999999999991</v>
      </c>
      <c r="E39" s="51">
        <f t="shared" si="2"/>
        <v>19.314</v>
      </c>
      <c r="F39" s="15">
        <f t="shared" si="0"/>
        <v>23.18</v>
      </c>
      <c r="H39" s="52">
        <f>VLOOKUP(A39,Portfolio!B:O,14,0)</f>
        <v>14.722793900999999</v>
      </c>
      <c r="I39" s="53">
        <f t="shared" si="3"/>
        <v>-4.5912060990000008</v>
      </c>
    </row>
    <row r="40" spans="1:10" x14ac:dyDescent="0.25">
      <c r="A40" s="13" t="s">
        <v>44</v>
      </c>
      <c r="B40" s="14" t="s">
        <v>45</v>
      </c>
      <c r="C40" s="51">
        <v>32.19</v>
      </c>
      <c r="D40" s="55">
        <v>0.39999999999999991</v>
      </c>
      <c r="E40" s="51">
        <f t="shared" si="2"/>
        <v>19.314</v>
      </c>
      <c r="F40" s="15">
        <f t="shared" si="0"/>
        <v>23.18</v>
      </c>
      <c r="H40" s="52">
        <f>VLOOKUP(A40,Portfolio!B:O,14,0)</f>
        <v>14.722793900999999</v>
      </c>
      <c r="I40" s="53">
        <f t="shared" si="3"/>
        <v>-4.5912060990000008</v>
      </c>
    </row>
    <row r="41" spans="1:10" x14ac:dyDescent="0.25">
      <c r="A41" s="13" t="s">
        <v>117</v>
      </c>
      <c r="B41" s="14" t="s">
        <v>118</v>
      </c>
      <c r="C41" s="51">
        <v>32.19</v>
      </c>
      <c r="D41" s="55">
        <v>0.39999999999999991</v>
      </c>
      <c r="E41" s="51">
        <f t="shared" si="2"/>
        <v>19.314</v>
      </c>
      <c r="F41" s="15">
        <f t="shared" si="0"/>
        <v>23.18</v>
      </c>
      <c r="H41" s="52">
        <f>VLOOKUP(A41,Portfolio!B:O,14,0)</f>
        <v>14.722793900999999</v>
      </c>
      <c r="I41" s="53">
        <f t="shared" si="3"/>
        <v>-4.5912060990000008</v>
      </c>
      <c r="J41" s="48" t="s">
        <v>1242</v>
      </c>
    </row>
    <row r="42" spans="1:10" x14ac:dyDescent="0.25">
      <c r="A42" s="13" t="s">
        <v>57</v>
      </c>
      <c r="B42" s="14" t="s">
        <v>58</v>
      </c>
      <c r="C42" s="51">
        <v>32.19</v>
      </c>
      <c r="D42" s="55">
        <v>0.39999999999999991</v>
      </c>
      <c r="E42" s="51">
        <f t="shared" si="2"/>
        <v>19.314</v>
      </c>
      <c r="F42" s="15">
        <f t="shared" si="0"/>
        <v>23.18</v>
      </c>
      <c r="H42" s="52">
        <f>VLOOKUP(A42,Portfolio!B:O,14,0)</f>
        <v>14.722793900999999</v>
      </c>
      <c r="I42" s="53">
        <f t="shared" si="3"/>
        <v>-4.5912060990000008</v>
      </c>
      <c r="J42" s="48" t="s">
        <v>1242</v>
      </c>
    </row>
    <row r="43" spans="1:10" x14ac:dyDescent="0.25">
      <c r="A43" s="13" t="s">
        <v>72</v>
      </c>
      <c r="B43" s="14" t="s">
        <v>73</v>
      </c>
      <c r="C43" s="51">
        <v>44.26</v>
      </c>
      <c r="D43" s="55">
        <v>0.4</v>
      </c>
      <c r="E43" s="51">
        <f t="shared" si="2"/>
        <v>26.555999999999997</v>
      </c>
      <c r="F43" s="15">
        <f t="shared" si="0"/>
        <v>31.87</v>
      </c>
      <c r="H43" s="52">
        <f>VLOOKUP(A43,Portfolio!B:O,14,0)</f>
        <v>21.136727633</v>
      </c>
      <c r="I43" s="53">
        <f t="shared" si="3"/>
        <v>-5.4192723669999978</v>
      </c>
    </row>
    <row r="44" spans="1:10" x14ac:dyDescent="0.25">
      <c r="A44" s="13" t="s">
        <v>123</v>
      </c>
      <c r="B44" s="14" t="s">
        <v>124</v>
      </c>
      <c r="C44" s="51">
        <v>28.78</v>
      </c>
      <c r="D44" s="55">
        <v>0.4</v>
      </c>
      <c r="E44" s="51">
        <f t="shared" si="2"/>
        <v>17.268000000000001</v>
      </c>
      <c r="F44" s="15">
        <f t="shared" si="0"/>
        <v>20.72</v>
      </c>
      <c r="H44" s="52">
        <f>VLOOKUP(A44,Portfolio!B:O,14,0)</f>
        <v>15.945999789999998</v>
      </c>
      <c r="I44" s="53">
        <f t="shared" si="3"/>
        <v>-1.3220002100000023</v>
      </c>
    </row>
    <row r="45" spans="1:10" x14ac:dyDescent="0.25">
      <c r="A45" s="13" t="s">
        <v>1308</v>
      </c>
      <c r="B45" s="14" t="s">
        <v>1307</v>
      </c>
      <c r="C45" s="51">
        <v>23.24</v>
      </c>
      <c r="D45" s="55">
        <v>0.3</v>
      </c>
      <c r="E45" s="51">
        <f t="shared" si="2"/>
        <v>16.267999999999997</v>
      </c>
      <c r="F45" s="15">
        <f t="shared" si="0"/>
        <v>19.52</v>
      </c>
      <c r="H45" s="52">
        <f>VLOOKUP(A45,Portfolio!B:O,14,0)</f>
        <v>17.09837469</v>
      </c>
      <c r="I45" s="53">
        <f t="shared" si="3"/>
        <v>0.83037469000000286</v>
      </c>
    </row>
    <row r="46" spans="1:10" x14ac:dyDescent="0.25">
      <c r="A46" s="13" t="s">
        <v>121</v>
      </c>
      <c r="B46" s="14" t="s">
        <v>122</v>
      </c>
      <c r="C46" s="51">
        <v>23.24</v>
      </c>
      <c r="D46" s="55">
        <v>0.3</v>
      </c>
      <c r="E46" s="51">
        <f t="shared" si="2"/>
        <v>16.267999999999997</v>
      </c>
      <c r="F46" s="15">
        <f t="shared" si="0"/>
        <v>19.52</v>
      </c>
      <c r="H46" s="52">
        <f>VLOOKUP(A46,Portfolio!B:O,14,0)</f>
        <v>17.09837469</v>
      </c>
      <c r="I46" s="53">
        <f t="shared" si="3"/>
        <v>0.83037469000000286</v>
      </c>
    </row>
    <row r="47" spans="1:10" x14ac:dyDescent="0.25">
      <c r="A47" s="13" t="s">
        <v>59</v>
      </c>
      <c r="B47" s="14" t="s">
        <v>60</v>
      </c>
      <c r="C47" s="51">
        <v>34.340000000000003</v>
      </c>
      <c r="D47" s="55">
        <v>0.40000000000000013</v>
      </c>
      <c r="E47" s="51">
        <f t="shared" si="2"/>
        <v>20.603999999999999</v>
      </c>
      <c r="F47" s="15">
        <f t="shared" si="0"/>
        <v>24.72</v>
      </c>
      <c r="H47" s="52">
        <f>VLOOKUP(A47,Portfolio!B:O,14,0)</f>
        <v>20.09599979</v>
      </c>
      <c r="I47" s="53">
        <f t="shared" si="3"/>
        <v>-0.50800020999999873</v>
      </c>
    </row>
    <row r="48" spans="1:10" x14ac:dyDescent="0.25">
      <c r="A48" s="13" t="s">
        <v>62</v>
      </c>
      <c r="B48" s="14" t="s">
        <v>63</v>
      </c>
      <c r="C48" s="51">
        <v>34.340000000000003</v>
      </c>
      <c r="D48" s="55">
        <v>0.40000000000000013</v>
      </c>
      <c r="E48" s="51">
        <f t="shared" si="2"/>
        <v>20.603999999999999</v>
      </c>
      <c r="F48" s="15">
        <f t="shared" si="0"/>
        <v>24.72</v>
      </c>
      <c r="H48" s="52">
        <f>VLOOKUP(A48,Portfolio!B:O,14,0)</f>
        <v>20.09599979</v>
      </c>
      <c r="I48" s="53">
        <f t="shared" si="3"/>
        <v>-0.50800020999999873</v>
      </c>
    </row>
    <row r="49" spans="1:9" x14ac:dyDescent="0.25">
      <c r="A49" s="13" t="s">
        <v>64</v>
      </c>
      <c r="B49" s="14" t="s">
        <v>65</v>
      </c>
      <c r="C49" s="51">
        <v>29.53</v>
      </c>
      <c r="D49" s="55">
        <v>0.30000000000000004</v>
      </c>
      <c r="E49" s="51">
        <f t="shared" si="2"/>
        <v>20.670999999999999</v>
      </c>
      <c r="F49" s="15">
        <f t="shared" si="0"/>
        <v>24.81</v>
      </c>
      <c r="H49" s="52">
        <f>VLOOKUP(A49,Portfolio!B:O,14,0)</f>
        <v>19.755999790000001</v>
      </c>
      <c r="I49" s="53">
        <f t="shared" si="3"/>
        <v>-0.91500020999999876</v>
      </c>
    </row>
    <row r="50" spans="1:9" x14ac:dyDescent="0.25">
      <c r="A50" s="13" t="s">
        <v>70</v>
      </c>
      <c r="B50" s="14" t="s">
        <v>71</v>
      </c>
      <c r="C50" s="51">
        <v>34.340000000000003</v>
      </c>
      <c r="D50" s="55">
        <v>0.29999999999999993</v>
      </c>
      <c r="E50" s="51">
        <f t="shared" si="2"/>
        <v>24.038000000000004</v>
      </c>
      <c r="F50" s="15">
        <f t="shared" si="0"/>
        <v>28.85</v>
      </c>
      <c r="H50" s="52">
        <f>VLOOKUP(A50,Portfolio!B:O,14,0)</f>
        <v>22.70599979</v>
      </c>
      <c r="I50" s="53">
        <f t="shared" si="3"/>
        <v>-1.3320002100000039</v>
      </c>
    </row>
    <row r="51" spans="1:9" x14ac:dyDescent="0.25">
      <c r="A51" s="13" t="s">
        <v>66</v>
      </c>
      <c r="B51" s="14" t="s">
        <v>67</v>
      </c>
      <c r="C51" s="51">
        <v>34.340000000000003</v>
      </c>
      <c r="D51" s="55">
        <v>0.40000000000000013</v>
      </c>
      <c r="E51" s="51">
        <f t="shared" si="2"/>
        <v>20.603999999999999</v>
      </c>
      <c r="F51" s="15">
        <f t="shared" si="0"/>
        <v>24.72</v>
      </c>
      <c r="H51" s="52">
        <f>VLOOKUP(A51,Portfolio!B:O,14,0)</f>
        <v>20.09599979</v>
      </c>
      <c r="I51" s="53">
        <f t="shared" si="3"/>
        <v>-0.50800020999999873</v>
      </c>
    </row>
    <row r="52" spans="1:9" x14ac:dyDescent="0.25">
      <c r="A52" s="13" t="s">
        <v>1310</v>
      </c>
      <c r="B52" s="14" t="s">
        <v>1309</v>
      </c>
      <c r="C52" s="51">
        <v>34.340000000000003</v>
      </c>
      <c r="D52" s="55">
        <v>0.40000000000000013</v>
      </c>
      <c r="E52" s="51">
        <f t="shared" si="2"/>
        <v>20.603999999999999</v>
      </c>
      <c r="F52" s="15">
        <f t="shared" si="0"/>
        <v>24.72</v>
      </c>
      <c r="H52" s="52">
        <f>VLOOKUP(A52,Portfolio!B:O,14,0)</f>
        <v>20.09599979</v>
      </c>
      <c r="I52" s="53">
        <f t="shared" si="3"/>
        <v>-0.50800020999999873</v>
      </c>
    </row>
    <row r="53" spans="1:9" x14ac:dyDescent="0.25">
      <c r="A53" s="13" t="s">
        <v>68</v>
      </c>
      <c r="B53" s="14" t="s">
        <v>69</v>
      </c>
      <c r="C53" s="51">
        <v>34.340000000000003</v>
      </c>
      <c r="D53" s="55">
        <v>0.40000000000000013</v>
      </c>
      <c r="E53" s="51">
        <f t="shared" si="2"/>
        <v>20.603999999999999</v>
      </c>
      <c r="F53" s="15">
        <f t="shared" si="0"/>
        <v>24.72</v>
      </c>
      <c r="H53" s="52">
        <f>VLOOKUP(A53,Portfolio!B:O,14,0)</f>
        <v>20.09599979</v>
      </c>
      <c r="I53" s="53">
        <f t="shared" si="3"/>
        <v>-0.50800020999999873</v>
      </c>
    </row>
    <row r="54" spans="1:9" x14ac:dyDescent="0.25">
      <c r="A54" s="13" t="s">
        <v>80</v>
      </c>
      <c r="B54" s="14" t="s">
        <v>81</v>
      </c>
      <c r="C54" s="51">
        <v>33.35</v>
      </c>
      <c r="D54" s="55">
        <v>0.40000000000000013</v>
      </c>
      <c r="E54" s="51">
        <f t="shared" si="2"/>
        <v>20.009999999999998</v>
      </c>
      <c r="F54" s="15">
        <f t="shared" si="0"/>
        <v>24.01</v>
      </c>
      <c r="H54" s="52">
        <f>VLOOKUP(A54,Portfolio!B:O,14,0)</f>
        <v>16.987272698000002</v>
      </c>
      <c r="I54" s="53">
        <f t="shared" si="3"/>
        <v>-3.0227273019999963</v>
      </c>
    </row>
    <row r="55" spans="1:9" x14ac:dyDescent="0.25">
      <c r="A55" s="13" t="s">
        <v>93</v>
      </c>
      <c r="B55" s="14" t="s">
        <v>94</v>
      </c>
      <c r="C55" s="51">
        <v>41.76</v>
      </c>
      <c r="D55" s="55">
        <v>0.4</v>
      </c>
      <c r="E55" s="51">
        <f t="shared" si="2"/>
        <v>25.055999999999997</v>
      </c>
      <c r="F55" s="15">
        <f t="shared" si="0"/>
        <v>30.07</v>
      </c>
      <c r="H55" s="52"/>
      <c r="I55" s="53"/>
    </row>
    <row r="56" spans="1:9" x14ac:dyDescent="0.25">
      <c r="A56" s="13" t="s">
        <v>1314</v>
      </c>
      <c r="B56" s="14" t="s">
        <v>1313</v>
      </c>
      <c r="C56" s="51">
        <v>17.5</v>
      </c>
      <c r="D56" s="55">
        <v>0.3</v>
      </c>
      <c r="E56" s="51">
        <f t="shared" si="2"/>
        <v>12.25</v>
      </c>
      <c r="F56" s="15">
        <f t="shared" si="0"/>
        <v>14.7</v>
      </c>
      <c r="H56" s="52"/>
      <c r="I56" s="53"/>
    </row>
    <row r="57" spans="1:9" x14ac:dyDescent="0.25">
      <c r="A57" s="13" t="s">
        <v>1316</v>
      </c>
      <c r="B57" s="14" t="s">
        <v>1315</v>
      </c>
      <c r="C57" s="51">
        <v>17.5</v>
      </c>
      <c r="D57" s="55">
        <v>0.3</v>
      </c>
      <c r="E57" s="51">
        <f t="shared" si="2"/>
        <v>12.25</v>
      </c>
      <c r="F57" s="15">
        <f t="shared" si="0"/>
        <v>14.7</v>
      </c>
      <c r="H57" s="52"/>
      <c r="I57" s="53"/>
    </row>
    <row r="58" spans="1:9" x14ac:dyDescent="0.25">
      <c r="A58" s="13" t="s">
        <v>1318</v>
      </c>
      <c r="B58" s="14" t="s">
        <v>1317</v>
      </c>
      <c r="C58" s="51">
        <v>17.5</v>
      </c>
      <c r="D58" s="55">
        <v>0.3</v>
      </c>
      <c r="E58" s="51">
        <f t="shared" si="2"/>
        <v>12.25</v>
      </c>
      <c r="F58" s="15">
        <f t="shared" si="0"/>
        <v>14.7</v>
      </c>
      <c r="H58" s="52"/>
      <c r="I58" s="53"/>
    </row>
    <row r="59" spans="1:9" x14ac:dyDescent="0.25">
      <c r="A59" s="13" t="s">
        <v>1320</v>
      </c>
      <c r="B59" s="14" t="s">
        <v>1319</v>
      </c>
      <c r="C59" s="51">
        <v>17.5</v>
      </c>
      <c r="D59" s="55">
        <v>0.3</v>
      </c>
      <c r="E59" s="51">
        <f t="shared" si="2"/>
        <v>12.25</v>
      </c>
      <c r="F59" s="15">
        <f t="shared" si="0"/>
        <v>14.7</v>
      </c>
      <c r="H59" s="52"/>
      <c r="I59" s="53"/>
    </row>
    <row r="60" spans="1:9" x14ac:dyDescent="0.25">
      <c r="A60" s="13" t="s">
        <v>135</v>
      </c>
      <c r="B60" s="14" t="s">
        <v>136</v>
      </c>
      <c r="C60" s="51">
        <v>14.36</v>
      </c>
      <c r="D60" s="55">
        <v>0.4</v>
      </c>
      <c r="E60" s="51">
        <f t="shared" si="2"/>
        <v>8.6159999999999997</v>
      </c>
      <c r="F60" s="15">
        <f t="shared" si="0"/>
        <v>10.34</v>
      </c>
      <c r="H60" s="52"/>
      <c r="I60" s="53"/>
    </row>
    <row r="61" spans="1:9" x14ac:dyDescent="0.25">
      <c r="A61" s="13" t="s">
        <v>151</v>
      </c>
      <c r="B61" s="14" t="s">
        <v>152</v>
      </c>
      <c r="C61" s="51">
        <v>41.42</v>
      </c>
      <c r="D61" s="55">
        <v>0.4</v>
      </c>
      <c r="E61" s="51">
        <f t="shared" si="2"/>
        <v>24.852</v>
      </c>
      <c r="F61" s="15">
        <f t="shared" si="0"/>
        <v>29.82</v>
      </c>
      <c r="H61" s="52"/>
      <c r="I61" s="53"/>
    </row>
    <row r="62" spans="1:9" x14ac:dyDescent="0.25">
      <c r="A62" s="13" t="s">
        <v>1322</v>
      </c>
      <c r="B62" s="14" t="s">
        <v>1321</v>
      </c>
      <c r="C62" s="51">
        <v>36.450000000000003</v>
      </c>
      <c r="D62" s="55">
        <v>0.3</v>
      </c>
      <c r="E62" s="51">
        <f t="shared" si="2"/>
        <v>25.515000000000001</v>
      </c>
      <c r="F62" s="15">
        <f t="shared" si="0"/>
        <v>30.62</v>
      </c>
      <c r="H62" s="52"/>
      <c r="I62" s="53"/>
    </row>
    <row r="63" spans="1:9" x14ac:dyDescent="0.25">
      <c r="A63" s="13" t="s">
        <v>1272</v>
      </c>
      <c r="B63" s="14" t="s">
        <v>1273</v>
      </c>
      <c r="C63" s="51">
        <v>33.75</v>
      </c>
      <c r="D63" s="55">
        <v>0.3</v>
      </c>
      <c r="E63" s="51">
        <f t="shared" si="2"/>
        <v>23.625</v>
      </c>
      <c r="F63" s="15">
        <f t="shared" si="0"/>
        <v>28.35</v>
      </c>
      <c r="H63" s="52"/>
      <c r="I63" s="53"/>
    </row>
    <row r="64" spans="1:9" x14ac:dyDescent="0.25">
      <c r="A64" s="13" t="s">
        <v>154</v>
      </c>
      <c r="B64" s="14" t="s">
        <v>155</v>
      </c>
      <c r="C64" s="51">
        <v>36.479999999999997</v>
      </c>
      <c r="D64" s="55">
        <v>0.4</v>
      </c>
      <c r="E64" s="51">
        <f t="shared" si="2"/>
        <v>21.887999999999998</v>
      </c>
      <c r="F64" s="15">
        <f t="shared" si="0"/>
        <v>26.27</v>
      </c>
      <c r="H64" s="52"/>
      <c r="I64" s="53"/>
    </row>
    <row r="65" spans="1:9" x14ac:dyDescent="0.25">
      <c r="A65" s="13" t="s">
        <v>1274</v>
      </c>
      <c r="B65" s="14" t="s">
        <v>1275</v>
      </c>
      <c r="C65" s="51">
        <v>34.42</v>
      </c>
      <c r="D65" s="55">
        <v>0.4</v>
      </c>
      <c r="E65" s="51">
        <f t="shared" si="2"/>
        <v>20.652000000000001</v>
      </c>
      <c r="F65" s="15">
        <f t="shared" si="0"/>
        <v>24.78</v>
      </c>
      <c r="H65" s="52"/>
      <c r="I65" s="53"/>
    </row>
    <row r="66" spans="1:9" x14ac:dyDescent="0.25">
      <c r="A66" s="13" t="s">
        <v>169</v>
      </c>
      <c r="B66" s="14" t="s">
        <v>170</v>
      </c>
      <c r="C66" s="51">
        <v>34.71</v>
      </c>
      <c r="D66" s="55">
        <v>0.4</v>
      </c>
      <c r="E66" s="51">
        <f t="shared" si="2"/>
        <v>20.826000000000001</v>
      </c>
      <c r="F66" s="15">
        <f t="shared" si="0"/>
        <v>24.99</v>
      </c>
      <c r="H66" s="52"/>
      <c r="I66" s="53"/>
    </row>
    <row r="67" spans="1:9" x14ac:dyDescent="0.25">
      <c r="A67" s="13" t="s">
        <v>1284</v>
      </c>
      <c r="B67" s="14" t="s">
        <v>1285</v>
      </c>
      <c r="C67" s="51">
        <v>26.26</v>
      </c>
      <c r="D67" s="55">
        <v>0.3</v>
      </c>
      <c r="E67" s="51">
        <f t="shared" si="2"/>
        <v>18.382000000000001</v>
      </c>
      <c r="F67" s="15">
        <f t="shared" si="0"/>
        <v>22.06</v>
      </c>
      <c r="H67" s="52"/>
      <c r="I67" s="53"/>
    </row>
    <row r="68" spans="1:9" x14ac:dyDescent="0.25">
      <c r="A68" s="13" t="s">
        <v>1286</v>
      </c>
      <c r="B68" s="14" t="s">
        <v>1287</v>
      </c>
      <c r="C68" s="51">
        <v>26.26</v>
      </c>
      <c r="D68" s="55">
        <v>0.3</v>
      </c>
      <c r="E68" s="51">
        <f t="shared" si="2"/>
        <v>18.382000000000001</v>
      </c>
      <c r="F68" s="15">
        <f t="shared" ref="F68:F84" si="4">ROUND(E68*1.2,2)</f>
        <v>22.06</v>
      </c>
      <c r="H68" s="52"/>
      <c r="I68" s="53"/>
    </row>
    <row r="69" spans="1:9" x14ac:dyDescent="0.25">
      <c r="A69" s="13" t="s">
        <v>1288</v>
      </c>
      <c r="B69" s="14" t="s">
        <v>1289</v>
      </c>
      <c r="C69" s="51">
        <v>26.26</v>
      </c>
      <c r="D69" s="55">
        <v>0.3</v>
      </c>
      <c r="E69" s="51">
        <f t="shared" ref="E69:E84" si="5">C69*(1-D69)</f>
        <v>18.382000000000001</v>
      </c>
      <c r="F69" s="15">
        <f t="shared" si="4"/>
        <v>22.06</v>
      </c>
      <c r="H69" s="52"/>
      <c r="I69" s="53"/>
    </row>
    <row r="70" spans="1:9" x14ac:dyDescent="0.25">
      <c r="A70" s="13" t="s">
        <v>1278</v>
      </c>
      <c r="B70" s="14" t="s">
        <v>1279</v>
      </c>
      <c r="C70" s="51">
        <v>26.26</v>
      </c>
      <c r="D70" s="55">
        <v>0.3</v>
      </c>
      <c r="E70" s="51">
        <f t="shared" si="5"/>
        <v>18.382000000000001</v>
      </c>
      <c r="F70" s="15">
        <f t="shared" si="4"/>
        <v>22.06</v>
      </c>
      <c r="H70" s="52"/>
      <c r="I70" s="53"/>
    </row>
    <row r="71" spans="1:9" x14ac:dyDescent="0.25">
      <c r="A71" s="13" t="s">
        <v>1324</v>
      </c>
      <c r="B71" s="14" t="s">
        <v>1323</v>
      </c>
      <c r="C71" s="51">
        <v>26.26</v>
      </c>
      <c r="D71" s="55">
        <v>0.3</v>
      </c>
      <c r="E71" s="51">
        <f t="shared" si="5"/>
        <v>18.382000000000001</v>
      </c>
      <c r="F71" s="15">
        <f t="shared" si="4"/>
        <v>22.06</v>
      </c>
      <c r="H71" s="52"/>
      <c r="I71" s="53"/>
    </row>
    <row r="72" spans="1:9" x14ac:dyDescent="0.25">
      <c r="A72" s="13" t="s">
        <v>1280</v>
      </c>
      <c r="B72" s="14" t="s">
        <v>1281</v>
      </c>
      <c r="C72" s="51">
        <v>26.26</v>
      </c>
      <c r="D72" s="55">
        <v>0.3</v>
      </c>
      <c r="E72" s="51">
        <f t="shared" si="5"/>
        <v>18.382000000000001</v>
      </c>
      <c r="F72" s="15">
        <f t="shared" si="4"/>
        <v>22.06</v>
      </c>
      <c r="H72" s="52"/>
      <c r="I72" s="53"/>
    </row>
    <row r="73" spans="1:9" x14ac:dyDescent="0.25">
      <c r="A73" s="13" t="s">
        <v>1282</v>
      </c>
      <c r="B73" s="14" t="s">
        <v>1283</v>
      </c>
      <c r="C73" s="51">
        <v>26.26</v>
      </c>
      <c r="D73" s="55">
        <v>0.3</v>
      </c>
      <c r="E73" s="51">
        <f t="shared" si="5"/>
        <v>18.382000000000001</v>
      </c>
      <c r="F73" s="15">
        <f t="shared" si="4"/>
        <v>22.06</v>
      </c>
      <c r="H73" s="52"/>
      <c r="I73" s="53"/>
    </row>
    <row r="74" spans="1:9" x14ac:dyDescent="0.25">
      <c r="A74" s="13" t="s">
        <v>1276</v>
      </c>
      <c r="B74" s="14" t="s">
        <v>1277</v>
      </c>
      <c r="C74" s="51">
        <v>29.94</v>
      </c>
      <c r="D74" s="55">
        <v>0.29999999999999993</v>
      </c>
      <c r="E74" s="51">
        <f t="shared" si="5"/>
        <v>20.958000000000002</v>
      </c>
      <c r="F74" s="15">
        <f t="shared" si="4"/>
        <v>25.15</v>
      </c>
      <c r="H74" s="52"/>
      <c r="I74" s="53"/>
    </row>
    <row r="75" spans="1:9" x14ac:dyDescent="0.25">
      <c r="A75" s="13" t="s">
        <v>1290</v>
      </c>
      <c r="B75" s="14" t="s">
        <v>1291</v>
      </c>
      <c r="C75" s="51">
        <v>26.26</v>
      </c>
      <c r="D75" s="55">
        <v>0.3</v>
      </c>
      <c r="E75" s="51">
        <f t="shared" si="5"/>
        <v>18.382000000000001</v>
      </c>
      <c r="F75" s="15">
        <f t="shared" si="4"/>
        <v>22.06</v>
      </c>
      <c r="H75" s="52"/>
      <c r="I75" s="53"/>
    </row>
    <row r="76" spans="1:9" x14ac:dyDescent="0.25">
      <c r="A76" s="13" t="s">
        <v>137</v>
      </c>
      <c r="B76" s="14" t="s">
        <v>138</v>
      </c>
      <c r="C76" s="51">
        <v>38.36</v>
      </c>
      <c r="D76" s="55">
        <v>0.4</v>
      </c>
      <c r="E76" s="51">
        <f t="shared" si="5"/>
        <v>23.015999999999998</v>
      </c>
      <c r="F76" s="15">
        <f t="shared" si="4"/>
        <v>27.62</v>
      </c>
      <c r="H76" s="52"/>
      <c r="I76" s="53"/>
    </row>
    <row r="77" spans="1:9" x14ac:dyDescent="0.25">
      <c r="A77" s="13" t="s">
        <v>96</v>
      </c>
      <c r="B77" s="14" t="s">
        <v>97</v>
      </c>
      <c r="C77" s="51">
        <v>16.399999999999999</v>
      </c>
      <c r="D77" s="55">
        <v>0.39999999999999991</v>
      </c>
      <c r="E77" s="51">
        <f t="shared" si="5"/>
        <v>9.84</v>
      </c>
      <c r="F77" s="15">
        <f t="shared" si="4"/>
        <v>11.81</v>
      </c>
      <c r="H77" s="52"/>
      <c r="I77" s="53"/>
    </row>
    <row r="78" spans="1:9" x14ac:dyDescent="0.25">
      <c r="A78" s="13" t="s">
        <v>75</v>
      </c>
      <c r="B78" s="14" t="s">
        <v>76</v>
      </c>
      <c r="C78" s="51">
        <v>42.44</v>
      </c>
      <c r="D78" s="55">
        <v>0.4</v>
      </c>
      <c r="E78" s="51">
        <f t="shared" si="5"/>
        <v>25.463999999999999</v>
      </c>
      <c r="F78" s="15">
        <f t="shared" si="4"/>
        <v>30.56</v>
      </c>
      <c r="H78" s="52"/>
      <c r="I78" s="53"/>
    </row>
    <row r="79" spans="1:9" x14ac:dyDescent="0.25">
      <c r="A79" s="13" t="s">
        <v>78</v>
      </c>
      <c r="B79" s="14" t="s">
        <v>79</v>
      </c>
      <c r="C79" s="51">
        <v>27.95</v>
      </c>
      <c r="D79" s="55">
        <v>0.4</v>
      </c>
      <c r="E79" s="51">
        <f t="shared" si="5"/>
        <v>16.77</v>
      </c>
      <c r="F79" s="15">
        <f t="shared" si="4"/>
        <v>20.12</v>
      </c>
      <c r="H79" s="52"/>
      <c r="I79" s="53"/>
    </row>
    <row r="80" spans="1:9" x14ac:dyDescent="0.25">
      <c r="A80" s="13" t="s">
        <v>1292</v>
      </c>
      <c r="B80" s="14" t="s">
        <v>1293</v>
      </c>
      <c r="C80" s="51">
        <v>32.94</v>
      </c>
      <c r="D80" s="55">
        <v>0.29999999999999993</v>
      </c>
      <c r="E80" s="51">
        <f t="shared" si="5"/>
        <v>23.058</v>
      </c>
      <c r="F80" s="15">
        <f t="shared" si="4"/>
        <v>27.67</v>
      </c>
      <c r="H80" s="52"/>
      <c r="I80" s="53"/>
    </row>
    <row r="81" spans="1:9" x14ac:dyDescent="0.25">
      <c r="A81" s="13" t="s">
        <v>1295</v>
      </c>
      <c r="B81" s="14" t="s">
        <v>1296</v>
      </c>
      <c r="C81" s="51">
        <v>31.38</v>
      </c>
      <c r="D81" s="55">
        <v>0.29999999999999993</v>
      </c>
      <c r="E81" s="51">
        <f t="shared" si="5"/>
        <v>21.966000000000001</v>
      </c>
      <c r="F81" s="15">
        <f t="shared" si="4"/>
        <v>26.36</v>
      </c>
      <c r="H81" s="52"/>
      <c r="I81" s="53"/>
    </row>
    <row r="82" spans="1:9" x14ac:dyDescent="0.25">
      <c r="A82" s="13" t="s">
        <v>1301</v>
      </c>
      <c r="B82" s="14" t="s">
        <v>1302</v>
      </c>
      <c r="C82" s="51">
        <v>31.38</v>
      </c>
      <c r="D82" s="55">
        <v>0.29999999999999993</v>
      </c>
      <c r="E82" s="51">
        <f t="shared" si="5"/>
        <v>21.966000000000001</v>
      </c>
      <c r="F82" s="15">
        <f t="shared" si="4"/>
        <v>26.36</v>
      </c>
      <c r="H82" s="52"/>
      <c r="I82" s="53"/>
    </row>
    <row r="83" spans="1:9" x14ac:dyDescent="0.25">
      <c r="A83" s="13" t="s">
        <v>1297</v>
      </c>
      <c r="B83" s="14" t="s">
        <v>1298</v>
      </c>
      <c r="C83" s="51">
        <v>31.38</v>
      </c>
      <c r="D83" s="55">
        <v>0.29999999999999993</v>
      </c>
      <c r="E83" s="51">
        <f t="shared" si="5"/>
        <v>21.966000000000001</v>
      </c>
      <c r="F83" s="15">
        <f t="shared" si="4"/>
        <v>26.36</v>
      </c>
      <c r="H83" s="52"/>
      <c r="I83" s="53"/>
    </row>
    <row r="84" spans="1:9" x14ac:dyDescent="0.25">
      <c r="A84" s="13" t="s">
        <v>1299</v>
      </c>
      <c r="B84" s="14" t="s">
        <v>1300</v>
      </c>
      <c r="C84" s="51">
        <v>31.38</v>
      </c>
      <c r="D84" s="55">
        <v>0.29999999999999993</v>
      </c>
      <c r="E84" s="51">
        <f t="shared" si="5"/>
        <v>21.966000000000001</v>
      </c>
      <c r="F84" s="15">
        <f t="shared" si="4"/>
        <v>26.36</v>
      </c>
      <c r="H84" s="52"/>
      <c r="I84" s="53"/>
    </row>
    <row r="85" spans="1:9" x14ac:dyDescent="0.25">
      <c r="I85" s="53"/>
    </row>
    <row r="86" spans="1:9" x14ac:dyDescent="0.25">
      <c r="I86" s="53"/>
    </row>
    <row r="87" spans="1:9" x14ac:dyDescent="0.25">
      <c r="I87" s="53"/>
    </row>
    <row r="88" spans="1:9" x14ac:dyDescent="0.25">
      <c r="I88" s="53"/>
    </row>
    <row r="89" spans="1:9" x14ac:dyDescent="0.25">
      <c r="I89" s="53"/>
    </row>
    <row r="90" spans="1:9" x14ac:dyDescent="0.25">
      <c r="I90" s="53"/>
    </row>
    <row r="91" spans="1:9" x14ac:dyDescent="0.25">
      <c r="I91" s="53"/>
    </row>
    <row r="92" spans="1:9" x14ac:dyDescent="0.25">
      <c r="I92" s="53"/>
    </row>
    <row r="93" spans="1:9" x14ac:dyDescent="0.25">
      <c r="I93" s="53"/>
    </row>
    <row r="94" spans="1:9" x14ac:dyDescent="0.25">
      <c r="I94" s="53"/>
    </row>
    <row r="95" spans="1:9" x14ac:dyDescent="0.25">
      <c r="I95" s="53"/>
    </row>
    <row r="96" spans="1:9" x14ac:dyDescent="0.25">
      <c r="I96" s="53"/>
    </row>
    <row r="97" spans="9:9" x14ac:dyDescent="0.25">
      <c r="I97" s="53"/>
    </row>
    <row r="98" spans="9:9" x14ac:dyDescent="0.25">
      <c r="I98" s="53"/>
    </row>
    <row r="99" spans="9:9" x14ac:dyDescent="0.25">
      <c r="I99" s="53"/>
    </row>
    <row r="100" spans="9:9" x14ac:dyDescent="0.25">
      <c r="I100" s="53"/>
    </row>
    <row r="101" spans="9:9" x14ac:dyDescent="0.25">
      <c r="I101" s="53"/>
    </row>
    <row r="102" spans="9:9" x14ac:dyDescent="0.25">
      <c r="I102" s="53"/>
    </row>
    <row r="103" spans="9:9" x14ac:dyDescent="0.25">
      <c r="I103" s="53"/>
    </row>
    <row r="104" spans="9:9" x14ac:dyDescent="0.25">
      <c r="I104" s="53"/>
    </row>
    <row r="105" spans="9:9" x14ac:dyDescent="0.25">
      <c r="I105" s="53"/>
    </row>
    <row r="106" spans="9:9" x14ac:dyDescent="0.25">
      <c r="I106" s="53"/>
    </row>
    <row r="107" spans="9:9" x14ac:dyDescent="0.25">
      <c r="I107" s="53"/>
    </row>
    <row r="108" spans="9:9" x14ac:dyDescent="0.25">
      <c r="I108" s="53"/>
    </row>
    <row r="109" spans="9:9" x14ac:dyDescent="0.25">
      <c r="I109" s="53"/>
    </row>
    <row r="110" spans="9:9" x14ac:dyDescent="0.25">
      <c r="I110" s="53"/>
    </row>
    <row r="111" spans="9:9" x14ac:dyDescent="0.25">
      <c r="I111" s="53"/>
    </row>
    <row r="112" spans="9:9" x14ac:dyDescent="0.25">
      <c r="I112" s="53"/>
    </row>
    <row r="113" spans="9:9" x14ac:dyDescent="0.25">
      <c r="I113" s="53"/>
    </row>
    <row r="114" spans="9:9" x14ac:dyDescent="0.25">
      <c r="I114" s="53"/>
    </row>
    <row r="115" spans="9:9" x14ac:dyDescent="0.25">
      <c r="I115" s="53"/>
    </row>
    <row r="116" spans="9:9" x14ac:dyDescent="0.25">
      <c r="I116" s="53"/>
    </row>
    <row r="117" spans="9:9" x14ac:dyDescent="0.25">
      <c r="I117" s="53"/>
    </row>
    <row r="118" spans="9:9" x14ac:dyDescent="0.25">
      <c r="I118" s="53"/>
    </row>
    <row r="119" spans="9:9" x14ac:dyDescent="0.25">
      <c r="I119" s="53"/>
    </row>
    <row r="120" spans="9:9" x14ac:dyDescent="0.25">
      <c r="I120" s="53"/>
    </row>
    <row r="121" spans="9:9" x14ac:dyDescent="0.25">
      <c r="I121" s="53"/>
    </row>
    <row r="122" spans="9:9" x14ac:dyDescent="0.25">
      <c r="I122" s="53"/>
    </row>
    <row r="123" spans="9:9" x14ac:dyDescent="0.25">
      <c r="I123" s="53"/>
    </row>
    <row r="124" spans="9:9" x14ac:dyDescent="0.25">
      <c r="I124" s="53"/>
    </row>
    <row r="125" spans="9:9" x14ac:dyDescent="0.25">
      <c r="I125" s="53"/>
    </row>
    <row r="126" spans="9:9" x14ac:dyDescent="0.25">
      <c r="I126" s="53"/>
    </row>
    <row r="127" spans="9:9" x14ac:dyDescent="0.25">
      <c r="I127" s="53"/>
    </row>
    <row r="128" spans="9:9" x14ac:dyDescent="0.25">
      <c r="I128" s="53"/>
    </row>
    <row r="129" spans="9:9" x14ac:dyDescent="0.25">
      <c r="I129" s="53"/>
    </row>
    <row r="130" spans="9:9" x14ac:dyDescent="0.25">
      <c r="I130" s="53"/>
    </row>
    <row r="131" spans="9:9" x14ac:dyDescent="0.25">
      <c r="I131" s="53"/>
    </row>
    <row r="132" spans="9:9" x14ac:dyDescent="0.25">
      <c r="I132" s="53"/>
    </row>
    <row r="133" spans="9:9" x14ac:dyDescent="0.25">
      <c r="I133" s="53"/>
    </row>
    <row r="134" spans="9:9" x14ac:dyDescent="0.25">
      <c r="I134" s="53"/>
    </row>
    <row r="135" spans="9:9" x14ac:dyDescent="0.25">
      <c r="I135" s="53"/>
    </row>
    <row r="136" spans="9:9" x14ac:dyDescent="0.25">
      <c r="I136" s="53"/>
    </row>
    <row r="137" spans="9:9" x14ac:dyDescent="0.25">
      <c r="I137" s="53"/>
    </row>
    <row r="138" spans="9:9" x14ac:dyDescent="0.25">
      <c r="I138" s="53"/>
    </row>
    <row r="139" spans="9:9" x14ac:dyDescent="0.25">
      <c r="I139" s="53"/>
    </row>
    <row r="140" spans="9:9" x14ac:dyDescent="0.25">
      <c r="I140" s="53"/>
    </row>
    <row r="141" spans="9:9" x14ac:dyDescent="0.25">
      <c r="I141" s="53"/>
    </row>
  </sheetData>
  <sortState xmlns:xlrd2="http://schemas.microsoft.com/office/spreadsheetml/2017/richdata2" ref="N4:T84">
    <sortCondition ref="N4:N84"/>
  </sortState>
  <conditionalFormatting sqref="I1:I54 I85:I1048576">
    <cfRule type="cellIs" dxfId="4" priority="2" operator="greaterThan">
      <formula>0</formula>
    </cfRule>
  </conditionalFormatting>
  <conditionalFormatting sqref="I55:I84">
    <cfRule type="cellIs" dxfId="3" priority="1" operator="greater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63B15-0F91-4EA6-AE79-694E7A1F92FA}">
  <dimension ref="A1:H181"/>
  <sheetViews>
    <sheetView workbookViewId="0">
      <pane ySplit="3" topLeftCell="A4" activePane="bottomLeft" state="frozen"/>
      <selection pane="bottomLeft" activeCell="A4" sqref="A4"/>
    </sheetView>
  </sheetViews>
  <sheetFormatPr defaultRowHeight="15" x14ac:dyDescent="0.25"/>
  <cols>
    <col min="2" max="2" width="57.85546875" bestFit="1" customWidth="1"/>
    <col min="3" max="3" width="11.140625" style="48" hidden="1" customWidth="1"/>
    <col min="4" max="4" width="20.42578125" style="48" hidden="1" customWidth="1"/>
    <col min="5" max="5" width="21.5703125" bestFit="1" customWidth="1"/>
    <col min="6" max="6" width="9.140625" customWidth="1"/>
    <col min="7" max="7" width="8" style="52" hidden="1" customWidth="1"/>
    <col min="8" max="8" width="7" style="52" hidden="1" customWidth="1"/>
  </cols>
  <sheetData>
    <row r="1" spans="1:8" ht="18.75" x14ac:dyDescent="0.3">
      <c r="A1" s="11" t="s">
        <v>1240</v>
      </c>
      <c r="C1" s="43">
        <v>0.2</v>
      </c>
      <c r="D1" s="44" t="s">
        <v>1227</v>
      </c>
    </row>
    <row r="3" spans="1:8" s="8" customFormat="1" x14ac:dyDescent="0.25">
      <c r="A3" s="12" t="s">
        <v>1228</v>
      </c>
      <c r="B3" s="12" t="s">
        <v>1230</v>
      </c>
      <c r="C3" s="45" t="s">
        <v>1231</v>
      </c>
      <c r="D3" s="45" t="s">
        <v>1232</v>
      </c>
      <c r="E3" s="12" t="s">
        <v>1233</v>
      </c>
      <c r="G3" s="54"/>
      <c r="H3" s="54"/>
    </row>
    <row r="4" spans="1:8" x14ac:dyDescent="0.25">
      <c r="A4" s="16" t="s">
        <v>655</v>
      </c>
      <c r="B4" s="17" t="s">
        <v>656</v>
      </c>
      <c r="C4" s="46">
        <f>VLOOKUP(A4,Portfolio!B:I,8,0)</f>
        <v>11.83</v>
      </c>
      <c r="D4" s="46">
        <f t="shared" ref="D4:D35" si="0">ROUND(C4*(1-$C$1),2)</f>
        <v>9.4600000000000009</v>
      </c>
      <c r="E4" s="18">
        <f t="shared" ref="E4:E35" si="1">ROUND(D4*1.2,2)</f>
        <v>11.35</v>
      </c>
      <c r="G4" s="52">
        <f>VLOOKUP(A4,Portfolio!B:O,14,0)</f>
        <v>7.75</v>
      </c>
      <c r="H4" s="52">
        <f t="shared" ref="H4:H9" si="2">+G4-D4</f>
        <v>-1.7100000000000009</v>
      </c>
    </row>
    <row r="5" spans="1:8" x14ac:dyDescent="0.25">
      <c r="A5" s="19" t="s">
        <v>869</v>
      </c>
      <c r="B5" s="20" t="s">
        <v>870</v>
      </c>
      <c r="C5" s="47">
        <f>VLOOKUP(A5,Portfolio!B:I,8,0)</f>
        <v>11.6</v>
      </c>
      <c r="D5" s="47">
        <f t="shared" si="0"/>
        <v>9.2799999999999994</v>
      </c>
      <c r="E5" s="21">
        <f t="shared" si="1"/>
        <v>11.14</v>
      </c>
      <c r="G5" s="52">
        <f>VLOOKUP(A5,Portfolio!B:O,14,0)</f>
        <v>7.4700000000000006</v>
      </c>
      <c r="H5" s="52">
        <f t="shared" si="2"/>
        <v>-1.8099999999999987</v>
      </c>
    </row>
    <row r="6" spans="1:8" x14ac:dyDescent="0.25">
      <c r="A6" s="19" t="s">
        <v>2039</v>
      </c>
      <c r="B6" s="20" t="s">
        <v>2040</v>
      </c>
      <c r="C6" s="47">
        <f>VLOOKUP(A6,Portfolio!B:I,8,0)</f>
        <v>11.6</v>
      </c>
      <c r="D6" s="47">
        <f t="shared" si="0"/>
        <v>9.2799999999999994</v>
      </c>
      <c r="E6" s="21">
        <f t="shared" si="1"/>
        <v>11.14</v>
      </c>
      <c r="G6" s="52" t="e">
        <f>VLOOKUP(A6,Portfolio!B:O,14,0)</f>
        <v>#N/A</v>
      </c>
      <c r="H6" s="52" t="e">
        <f t="shared" si="2"/>
        <v>#N/A</v>
      </c>
    </row>
    <row r="7" spans="1:8" x14ac:dyDescent="0.25">
      <c r="A7" s="19" t="s">
        <v>2037</v>
      </c>
      <c r="B7" s="20" t="s">
        <v>2038</v>
      </c>
      <c r="C7" s="47">
        <f>VLOOKUP(A7,Portfolio!B:I,8,0)</f>
        <v>8.9499999999999993</v>
      </c>
      <c r="D7" s="47">
        <f t="shared" si="0"/>
        <v>7.16</v>
      </c>
      <c r="E7" s="21">
        <f t="shared" si="1"/>
        <v>8.59</v>
      </c>
      <c r="G7" s="52">
        <f>VLOOKUP(A7,Portfolio!B:O,14,0)</f>
        <v>6.2600000000000007</v>
      </c>
      <c r="H7" s="52">
        <f t="shared" si="2"/>
        <v>-0.89999999999999947</v>
      </c>
    </row>
    <row r="8" spans="1:8" x14ac:dyDescent="0.25">
      <c r="A8" s="19" t="s">
        <v>652</v>
      </c>
      <c r="B8" s="20" t="s">
        <v>653</v>
      </c>
      <c r="C8" s="47">
        <f>VLOOKUP(A8,Portfolio!B:I,8,0)</f>
        <v>29.84</v>
      </c>
      <c r="D8" s="47">
        <f t="shared" si="0"/>
        <v>23.87</v>
      </c>
      <c r="E8" s="21">
        <f t="shared" si="1"/>
        <v>28.64</v>
      </c>
      <c r="G8" s="52">
        <f>VLOOKUP(A8,Portfolio!B:O,14,0)</f>
        <v>20.5</v>
      </c>
      <c r="H8" s="52">
        <f t="shared" si="2"/>
        <v>-3.370000000000001</v>
      </c>
    </row>
    <row r="9" spans="1:8" x14ac:dyDescent="0.25">
      <c r="A9" s="19" t="s">
        <v>664</v>
      </c>
      <c r="B9" s="20" t="s">
        <v>665</v>
      </c>
      <c r="C9" s="47">
        <f>VLOOKUP(A9,Portfolio!B:I,8,0)</f>
        <v>16.59</v>
      </c>
      <c r="D9" s="47">
        <f t="shared" si="0"/>
        <v>13.27</v>
      </c>
      <c r="E9" s="21">
        <f t="shared" si="1"/>
        <v>15.92</v>
      </c>
      <c r="G9" s="52" t="e">
        <f>VLOOKUP(A9,Portfolio!B:O,14,0)</f>
        <v>#N/A</v>
      </c>
      <c r="H9" s="52" t="e">
        <f t="shared" si="2"/>
        <v>#N/A</v>
      </c>
    </row>
    <row r="10" spans="1:8" x14ac:dyDescent="0.25">
      <c r="A10" s="14" t="s">
        <v>992</v>
      </c>
      <c r="B10" s="14" t="s">
        <v>993</v>
      </c>
      <c r="C10" s="47">
        <f>VLOOKUP(A10,Portfolio!B:I,8,0)</f>
        <v>46.73</v>
      </c>
      <c r="D10" s="47">
        <f t="shared" si="0"/>
        <v>37.380000000000003</v>
      </c>
      <c r="E10" s="21">
        <f t="shared" si="1"/>
        <v>44.86</v>
      </c>
    </row>
    <row r="11" spans="1:8" x14ac:dyDescent="0.25">
      <c r="A11" s="14" t="s">
        <v>762</v>
      </c>
      <c r="B11" s="14" t="s">
        <v>763</v>
      </c>
      <c r="C11" s="47">
        <f>VLOOKUP(A11,Portfolio!B:I,8,0)</f>
        <v>28.17</v>
      </c>
      <c r="D11" s="47">
        <f t="shared" si="0"/>
        <v>22.54</v>
      </c>
      <c r="E11" s="21">
        <f t="shared" si="1"/>
        <v>27.05</v>
      </c>
    </row>
    <row r="12" spans="1:8" x14ac:dyDescent="0.25">
      <c r="A12" s="19" t="s">
        <v>695</v>
      </c>
      <c r="B12" s="20" t="s">
        <v>696</v>
      </c>
      <c r="C12" s="47">
        <f>VLOOKUP(A12,Portfolio!B:I,8,0)</f>
        <v>11.29</v>
      </c>
      <c r="D12" s="47">
        <f t="shared" si="0"/>
        <v>9.0299999999999994</v>
      </c>
      <c r="E12" s="21">
        <f t="shared" si="1"/>
        <v>10.84</v>
      </c>
      <c r="G12" s="52">
        <f>VLOOKUP(A12,Portfolio!B:O,14,0)</f>
        <v>7.3900000000000006</v>
      </c>
      <c r="H12" s="52">
        <f t="shared" ref="H12:H18" si="3">+G12-D12</f>
        <v>-1.6399999999999988</v>
      </c>
    </row>
    <row r="13" spans="1:8" x14ac:dyDescent="0.25">
      <c r="A13" s="19" t="s">
        <v>849</v>
      </c>
      <c r="B13" s="20" t="s">
        <v>850</v>
      </c>
      <c r="C13" s="47">
        <f>VLOOKUP(A13,Portfolio!B:I,8,0)</f>
        <v>26.62</v>
      </c>
      <c r="D13" s="47">
        <f t="shared" si="0"/>
        <v>21.3</v>
      </c>
      <c r="E13" s="21">
        <f t="shared" si="1"/>
        <v>25.56</v>
      </c>
      <c r="G13" s="52">
        <f>VLOOKUP(A13,Portfolio!B:O,14,0)</f>
        <v>14.10712</v>
      </c>
      <c r="H13" s="52">
        <f t="shared" si="3"/>
        <v>-7.1928800000000006</v>
      </c>
    </row>
    <row r="14" spans="1:8" x14ac:dyDescent="0.25">
      <c r="A14" s="19" t="s">
        <v>845</v>
      </c>
      <c r="B14" s="20" t="s">
        <v>846</v>
      </c>
      <c r="C14" s="47">
        <f>VLOOKUP(A14,Portfolio!B:I,8,0)</f>
        <v>26.58</v>
      </c>
      <c r="D14" s="47">
        <f t="shared" si="0"/>
        <v>21.26</v>
      </c>
      <c r="E14" s="21">
        <f t="shared" si="1"/>
        <v>25.51</v>
      </c>
      <c r="G14" s="52">
        <f>VLOOKUP(A14,Portfolio!B:O,14,0)</f>
        <v>14.457120000000002</v>
      </c>
      <c r="H14" s="52">
        <f t="shared" si="3"/>
        <v>-6.80288</v>
      </c>
    </row>
    <row r="15" spans="1:8" x14ac:dyDescent="0.25">
      <c r="A15" s="19" t="s">
        <v>791</v>
      </c>
      <c r="B15" s="20" t="s">
        <v>792</v>
      </c>
      <c r="C15" s="47">
        <f>VLOOKUP(A15,Portfolio!B:I,8,0)</f>
        <v>7.46</v>
      </c>
      <c r="D15" s="47">
        <f t="shared" si="0"/>
        <v>5.97</v>
      </c>
      <c r="E15" s="21">
        <f t="shared" si="1"/>
        <v>7.16</v>
      </c>
      <c r="G15" s="52">
        <f>VLOOKUP(A15,Portfolio!B:O,14,0)</f>
        <v>4.78</v>
      </c>
      <c r="H15" s="52">
        <f t="shared" si="3"/>
        <v>-1.1899999999999995</v>
      </c>
    </row>
    <row r="16" spans="1:8" x14ac:dyDescent="0.25">
      <c r="A16" s="19" t="s">
        <v>776</v>
      </c>
      <c r="B16" s="20" t="s">
        <v>777</v>
      </c>
      <c r="C16" s="47">
        <f>VLOOKUP(A16,Portfolio!B:I,8,0)</f>
        <v>8.23</v>
      </c>
      <c r="D16" s="47">
        <f t="shared" si="0"/>
        <v>6.58</v>
      </c>
      <c r="E16" s="21">
        <f t="shared" si="1"/>
        <v>7.9</v>
      </c>
      <c r="G16" s="52">
        <f>VLOOKUP(A16,Portfolio!B:O,14,0)</f>
        <v>4.38</v>
      </c>
      <c r="H16" s="52">
        <f t="shared" si="3"/>
        <v>-2.2000000000000002</v>
      </c>
    </row>
    <row r="17" spans="1:8" x14ac:dyDescent="0.25">
      <c r="A17" s="19" t="s">
        <v>847</v>
      </c>
      <c r="B17" s="20" t="s">
        <v>848</v>
      </c>
      <c r="C17" s="47">
        <f>VLOOKUP(A17,Portfolio!B:I,8,0)</f>
        <v>28.14</v>
      </c>
      <c r="D17" s="47">
        <f t="shared" si="0"/>
        <v>22.51</v>
      </c>
      <c r="E17" s="21">
        <f t="shared" si="1"/>
        <v>27.01</v>
      </c>
      <c r="G17" s="52">
        <f>VLOOKUP(A17,Portfolio!B:O,14,0)</f>
        <v>14.747120000000001</v>
      </c>
      <c r="H17" s="52">
        <f t="shared" si="3"/>
        <v>-7.7628800000000009</v>
      </c>
    </row>
    <row r="18" spans="1:8" x14ac:dyDescent="0.25">
      <c r="A18" s="19" t="s">
        <v>628</v>
      </c>
      <c r="B18" s="20" t="s">
        <v>629</v>
      </c>
      <c r="C18" s="47">
        <f>VLOOKUP(A18,Portfolio!B:I,8,0)</f>
        <v>12.14</v>
      </c>
      <c r="D18" s="47">
        <f t="shared" si="0"/>
        <v>9.7100000000000009</v>
      </c>
      <c r="E18" s="21">
        <f t="shared" si="1"/>
        <v>11.65</v>
      </c>
      <c r="G18" s="52">
        <f>VLOOKUP(A18,Portfolio!B:O,14,0)</f>
        <v>7.7</v>
      </c>
      <c r="H18" s="52">
        <f t="shared" si="3"/>
        <v>-2.0100000000000007</v>
      </c>
    </row>
    <row r="19" spans="1:8" x14ac:dyDescent="0.25">
      <c r="A19" s="14" t="s">
        <v>814</v>
      </c>
      <c r="B19" s="14" t="s">
        <v>815</v>
      </c>
      <c r="C19" s="47">
        <f>VLOOKUP(A19,Portfolio!B:I,8,0)</f>
        <v>42.5</v>
      </c>
      <c r="D19" s="47">
        <f t="shared" si="0"/>
        <v>34</v>
      </c>
      <c r="E19" s="21">
        <f t="shared" si="1"/>
        <v>40.799999999999997</v>
      </c>
    </row>
    <row r="20" spans="1:8" x14ac:dyDescent="0.25">
      <c r="A20" s="14" t="s">
        <v>857</v>
      </c>
      <c r="B20" s="14" t="s">
        <v>858</v>
      </c>
      <c r="C20" s="47">
        <f>VLOOKUP(A20,Portfolio!B:I,8,0)</f>
        <v>47.81</v>
      </c>
      <c r="D20" s="47">
        <f t="shared" si="0"/>
        <v>38.25</v>
      </c>
      <c r="E20" s="21">
        <f t="shared" si="1"/>
        <v>45.9</v>
      </c>
    </row>
    <row r="21" spans="1:8" x14ac:dyDescent="0.25">
      <c r="A21" s="19" t="s">
        <v>907</v>
      </c>
      <c r="B21" s="20" t="s">
        <v>908</v>
      </c>
      <c r="C21" s="47">
        <f>VLOOKUP(A21,Portfolio!B:I,8,0)</f>
        <v>6.21</v>
      </c>
      <c r="D21" s="47">
        <f t="shared" si="0"/>
        <v>4.97</v>
      </c>
      <c r="E21" s="21">
        <f t="shared" si="1"/>
        <v>5.96</v>
      </c>
      <c r="G21" s="52">
        <f>VLOOKUP(A21,Portfolio!B:O,14,0)</f>
        <v>4.3</v>
      </c>
      <c r="H21" s="52">
        <f t="shared" ref="H21:H48" si="4">+G21-D21</f>
        <v>-0.66999999999999993</v>
      </c>
    </row>
    <row r="22" spans="1:8" x14ac:dyDescent="0.25">
      <c r="A22" s="19" t="s">
        <v>905</v>
      </c>
      <c r="B22" s="20" t="s">
        <v>906</v>
      </c>
      <c r="C22" s="47">
        <f>VLOOKUP(A22,Portfolio!B:I,8,0)</f>
        <v>6.21</v>
      </c>
      <c r="D22" s="47">
        <f t="shared" si="0"/>
        <v>4.97</v>
      </c>
      <c r="E22" s="21">
        <f t="shared" si="1"/>
        <v>5.96</v>
      </c>
      <c r="G22" s="52">
        <f>VLOOKUP(A22,Portfolio!B:O,14,0)</f>
        <v>4.3</v>
      </c>
      <c r="H22" s="52">
        <f t="shared" si="4"/>
        <v>-0.66999999999999993</v>
      </c>
    </row>
    <row r="23" spans="1:8" x14ac:dyDescent="0.25">
      <c r="A23" s="19" t="s">
        <v>882</v>
      </c>
      <c r="B23" s="20" t="s">
        <v>883</v>
      </c>
      <c r="C23" s="47">
        <f>VLOOKUP(A23,Portfolio!B:I,8,0)</f>
        <v>6.21</v>
      </c>
      <c r="D23" s="47">
        <f t="shared" si="0"/>
        <v>4.97</v>
      </c>
      <c r="E23" s="21">
        <f t="shared" si="1"/>
        <v>5.96</v>
      </c>
      <c r="G23" s="52">
        <f>VLOOKUP(A23,Portfolio!B:O,14,0)</f>
        <v>4.33</v>
      </c>
      <c r="H23" s="52">
        <f t="shared" si="4"/>
        <v>-0.63999999999999968</v>
      </c>
    </row>
    <row r="24" spans="1:8" x14ac:dyDescent="0.25">
      <c r="A24" s="19" t="s">
        <v>892</v>
      </c>
      <c r="B24" s="20" t="s">
        <v>893</v>
      </c>
      <c r="C24" s="47">
        <f>VLOOKUP(A24,Portfolio!B:I,8,0)</f>
        <v>8.14</v>
      </c>
      <c r="D24" s="47">
        <f t="shared" si="0"/>
        <v>6.51</v>
      </c>
      <c r="E24" s="21">
        <f t="shared" si="1"/>
        <v>7.81</v>
      </c>
      <c r="G24" s="52">
        <f>VLOOKUP(A24,Portfolio!B:O,14,0)</f>
        <v>5.5500000000000007</v>
      </c>
      <c r="H24" s="52">
        <f t="shared" si="4"/>
        <v>-0.95999999999999908</v>
      </c>
    </row>
    <row r="25" spans="1:8" x14ac:dyDescent="0.25">
      <c r="A25" s="19" t="s">
        <v>890</v>
      </c>
      <c r="B25" s="20" t="s">
        <v>891</v>
      </c>
      <c r="C25" s="47">
        <f>VLOOKUP(A25,Portfolio!B:I,8,0)</f>
        <v>7.14</v>
      </c>
      <c r="D25" s="47">
        <f t="shared" si="0"/>
        <v>5.71</v>
      </c>
      <c r="E25" s="21">
        <f t="shared" si="1"/>
        <v>6.85</v>
      </c>
      <c r="G25" s="52">
        <f>VLOOKUP(A25,Portfolio!B:O,14,0)</f>
        <v>4.17</v>
      </c>
      <c r="H25" s="52">
        <f t="shared" si="4"/>
        <v>-1.54</v>
      </c>
    </row>
    <row r="26" spans="1:8" x14ac:dyDescent="0.25">
      <c r="A26" s="19" t="s">
        <v>933</v>
      </c>
      <c r="B26" s="20" t="s">
        <v>934</v>
      </c>
      <c r="C26" s="47">
        <f>VLOOKUP(A26,Portfolio!B:I,8,0)</f>
        <v>6.54</v>
      </c>
      <c r="D26" s="47">
        <f t="shared" si="0"/>
        <v>5.23</v>
      </c>
      <c r="E26" s="21">
        <f t="shared" si="1"/>
        <v>6.28</v>
      </c>
      <c r="G26" s="52">
        <f>VLOOKUP(A26,Portfolio!B:O,14,0)</f>
        <v>4.4000000000000004</v>
      </c>
      <c r="H26" s="52">
        <f t="shared" si="4"/>
        <v>-0.83000000000000007</v>
      </c>
    </row>
    <row r="27" spans="1:8" x14ac:dyDescent="0.25">
      <c r="A27" s="19" t="s">
        <v>935</v>
      </c>
      <c r="B27" s="20" t="s">
        <v>936</v>
      </c>
      <c r="C27" s="47">
        <f>VLOOKUP(A27,Portfolio!B:I,8,0)</f>
        <v>6.71</v>
      </c>
      <c r="D27" s="47">
        <f t="shared" si="0"/>
        <v>5.37</v>
      </c>
      <c r="E27" s="21">
        <f t="shared" si="1"/>
        <v>6.44</v>
      </c>
      <c r="G27" s="52">
        <f>VLOOKUP(A27,Portfolio!B:O,14,0)</f>
        <v>4.67</v>
      </c>
      <c r="H27" s="52">
        <f t="shared" si="4"/>
        <v>-0.70000000000000018</v>
      </c>
    </row>
    <row r="28" spans="1:8" x14ac:dyDescent="0.25">
      <c r="A28" s="19" t="s">
        <v>633</v>
      </c>
      <c r="B28" s="20" t="s">
        <v>634</v>
      </c>
      <c r="C28" s="47">
        <f>VLOOKUP(A28,Portfolio!B:I,8,0)</f>
        <v>8.14</v>
      </c>
      <c r="D28" s="47">
        <f t="shared" si="0"/>
        <v>6.51</v>
      </c>
      <c r="E28" s="21">
        <f t="shared" si="1"/>
        <v>7.81</v>
      </c>
      <c r="G28" s="52">
        <f>VLOOKUP(A28,Portfolio!B:O,14,0)</f>
        <v>5.57</v>
      </c>
      <c r="H28" s="52">
        <f t="shared" si="4"/>
        <v>-0.9399999999999995</v>
      </c>
    </row>
    <row r="29" spans="1:8" x14ac:dyDescent="0.25">
      <c r="A29" s="19" t="s">
        <v>898</v>
      </c>
      <c r="B29" s="20" t="s">
        <v>899</v>
      </c>
      <c r="C29" s="47">
        <f>VLOOKUP(A29,Portfolio!B:I,8,0)</f>
        <v>6.7</v>
      </c>
      <c r="D29" s="47">
        <f t="shared" si="0"/>
        <v>5.36</v>
      </c>
      <c r="E29" s="21">
        <f t="shared" si="1"/>
        <v>6.43</v>
      </c>
      <c r="G29" s="52">
        <f>VLOOKUP(A29,Portfolio!B:O,14,0)</f>
        <v>4.08</v>
      </c>
      <c r="H29" s="52">
        <f t="shared" si="4"/>
        <v>-1.2800000000000002</v>
      </c>
    </row>
    <row r="30" spans="1:8" x14ac:dyDescent="0.25">
      <c r="A30" s="19" t="s">
        <v>921</v>
      </c>
      <c r="B30" s="20" t="s">
        <v>922</v>
      </c>
      <c r="C30" s="47">
        <f>VLOOKUP(A30,Portfolio!B:I,8,0)</f>
        <v>6.65</v>
      </c>
      <c r="D30" s="47">
        <f t="shared" si="0"/>
        <v>5.32</v>
      </c>
      <c r="E30" s="21">
        <f t="shared" si="1"/>
        <v>6.38</v>
      </c>
      <c r="G30" s="52">
        <f>VLOOKUP(A30,Portfolio!B:O,14,0)</f>
        <v>4.05</v>
      </c>
      <c r="H30" s="52">
        <f t="shared" si="4"/>
        <v>-1.2700000000000005</v>
      </c>
    </row>
    <row r="31" spans="1:8" x14ac:dyDescent="0.25">
      <c r="A31" s="19" t="s">
        <v>673</v>
      </c>
      <c r="B31" s="20" t="s">
        <v>674</v>
      </c>
      <c r="C31" s="47">
        <f>VLOOKUP(A31,Portfolio!B:I,8,0)</f>
        <v>9.2200000000000006</v>
      </c>
      <c r="D31" s="47">
        <f t="shared" si="0"/>
        <v>7.38</v>
      </c>
      <c r="E31" s="21">
        <f t="shared" si="1"/>
        <v>8.86</v>
      </c>
      <c r="G31" s="52">
        <f>VLOOKUP(A31,Portfolio!B:O,14,0)</f>
        <v>6.29</v>
      </c>
      <c r="H31" s="52">
        <f t="shared" si="4"/>
        <v>-1.0899999999999999</v>
      </c>
    </row>
    <row r="32" spans="1:8" x14ac:dyDescent="0.25">
      <c r="A32" s="19" t="s">
        <v>939</v>
      </c>
      <c r="B32" s="20" t="s">
        <v>940</v>
      </c>
      <c r="C32" s="47">
        <f>VLOOKUP(A32,Portfolio!B:I,8,0)</f>
        <v>27.15</v>
      </c>
      <c r="D32" s="47">
        <f t="shared" si="0"/>
        <v>21.72</v>
      </c>
      <c r="E32" s="21">
        <f t="shared" si="1"/>
        <v>26.06</v>
      </c>
      <c r="G32" s="52">
        <f>VLOOKUP(A32,Portfolio!B:O,14,0)</f>
        <v>20.66</v>
      </c>
      <c r="H32" s="52">
        <f t="shared" si="4"/>
        <v>-1.0599999999999987</v>
      </c>
    </row>
    <row r="33" spans="1:8" x14ac:dyDescent="0.25">
      <c r="A33" s="19" t="s">
        <v>697</v>
      </c>
      <c r="B33" s="20" t="s">
        <v>698</v>
      </c>
      <c r="C33" s="47">
        <f>VLOOKUP(A33,Portfolio!B:I,8,0)</f>
        <v>43.32</v>
      </c>
      <c r="D33" s="47">
        <f t="shared" si="0"/>
        <v>34.659999999999997</v>
      </c>
      <c r="E33" s="21">
        <f t="shared" si="1"/>
        <v>41.59</v>
      </c>
      <c r="G33" s="52" t="e">
        <f>VLOOKUP(A33,Portfolio!B:O,14,0)</f>
        <v>#N/A</v>
      </c>
      <c r="H33" s="52" t="e">
        <f t="shared" si="4"/>
        <v>#N/A</v>
      </c>
    </row>
    <row r="34" spans="1:8" x14ac:dyDescent="0.25">
      <c r="A34" s="19" t="s">
        <v>959</v>
      </c>
      <c r="B34" s="20" t="s">
        <v>960</v>
      </c>
      <c r="C34" s="47">
        <f>VLOOKUP(A34,Portfolio!B:I,8,0)</f>
        <v>17.21</v>
      </c>
      <c r="D34" s="47">
        <f t="shared" si="0"/>
        <v>13.77</v>
      </c>
      <c r="E34" s="21">
        <f t="shared" si="1"/>
        <v>16.52</v>
      </c>
      <c r="G34" s="52">
        <f>VLOOKUP(A34,Portfolio!B:O,14,0)</f>
        <v>12.29</v>
      </c>
      <c r="H34" s="52">
        <f t="shared" si="4"/>
        <v>-1.4800000000000004</v>
      </c>
    </row>
    <row r="35" spans="1:8" x14ac:dyDescent="0.25">
      <c r="A35" s="19" t="s">
        <v>624</v>
      </c>
      <c r="B35" s="20" t="s">
        <v>625</v>
      </c>
      <c r="C35" s="47">
        <f>VLOOKUP(A35,Portfolio!B:I,8,0)</f>
        <v>19.579999999999998</v>
      </c>
      <c r="D35" s="47">
        <f t="shared" si="0"/>
        <v>15.66</v>
      </c>
      <c r="E35" s="21">
        <f t="shared" si="1"/>
        <v>18.79</v>
      </c>
      <c r="G35" s="52">
        <f>VLOOKUP(A35,Portfolio!B:O,14,0)</f>
        <v>12.219999999999999</v>
      </c>
      <c r="H35" s="52">
        <f t="shared" si="4"/>
        <v>-3.4400000000000013</v>
      </c>
    </row>
    <row r="36" spans="1:8" x14ac:dyDescent="0.25">
      <c r="A36" s="19" t="s">
        <v>803</v>
      </c>
      <c r="B36" s="20" t="s">
        <v>804</v>
      </c>
      <c r="C36" s="47">
        <f>VLOOKUP(A36,Portfolio!B:I,8,0)</f>
        <v>10.01</v>
      </c>
      <c r="D36" s="47">
        <f t="shared" ref="D36:D67" si="5">ROUND(C36*(1-$C$1),2)</f>
        <v>8.01</v>
      </c>
      <c r="E36" s="21">
        <f t="shared" ref="E36:E67" si="6">ROUND(D36*1.2,2)</f>
        <v>9.61</v>
      </c>
      <c r="G36" s="52">
        <f>VLOOKUP(A36,Portfolio!B:O,14,0)</f>
        <v>6.81</v>
      </c>
      <c r="H36" s="52">
        <f t="shared" si="4"/>
        <v>-1.2000000000000002</v>
      </c>
    </row>
    <row r="37" spans="1:8" x14ac:dyDescent="0.25">
      <c r="A37" s="19" t="s">
        <v>859</v>
      </c>
      <c r="B37" s="20" t="s">
        <v>860</v>
      </c>
      <c r="C37" s="47">
        <f>VLOOKUP(A37,Portfolio!B:I,8,0)</f>
        <v>34.44</v>
      </c>
      <c r="D37" s="47">
        <f t="shared" si="5"/>
        <v>27.55</v>
      </c>
      <c r="E37" s="21">
        <f t="shared" si="6"/>
        <v>33.06</v>
      </c>
      <c r="G37" s="52">
        <f>VLOOKUP(A37,Portfolio!B:O,14,0)</f>
        <v>21.439999999999998</v>
      </c>
      <c r="H37" s="52">
        <f t="shared" si="4"/>
        <v>-6.110000000000003</v>
      </c>
    </row>
    <row r="38" spans="1:8" x14ac:dyDescent="0.25">
      <c r="A38" s="19" t="s">
        <v>660</v>
      </c>
      <c r="B38" s="20" t="s">
        <v>661</v>
      </c>
      <c r="C38" s="47">
        <f>VLOOKUP(A38,Portfolio!B:I,8,0)</f>
        <v>23.05</v>
      </c>
      <c r="D38" s="47">
        <f t="shared" si="5"/>
        <v>18.440000000000001</v>
      </c>
      <c r="E38" s="21">
        <f t="shared" si="6"/>
        <v>22.13</v>
      </c>
      <c r="G38" s="52">
        <f>VLOOKUP(A38,Portfolio!B:O,14,0)</f>
        <v>16.100000000000001</v>
      </c>
      <c r="H38" s="52">
        <f t="shared" si="4"/>
        <v>-2.34</v>
      </c>
    </row>
    <row r="39" spans="1:8" x14ac:dyDescent="0.25">
      <c r="A39" s="19" t="s">
        <v>945</v>
      </c>
      <c r="B39" s="20" t="s">
        <v>946</v>
      </c>
      <c r="C39" s="47">
        <f>VLOOKUP(A39,Portfolio!B:I,8,0)</f>
        <v>76.42</v>
      </c>
      <c r="D39" s="47">
        <f t="shared" si="5"/>
        <v>61.14</v>
      </c>
      <c r="E39" s="21">
        <f t="shared" si="6"/>
        <v>73.37</v>
      </c>
      <c r="G39" s="52">
        <f>VLOOKUP(A39,Portfolio!B:O,14,0)</f>
        <v>52.23</v>
      </c>
      <c r="H39" s="52">
        <f t="shared" si="4"/>
        <v>-8.9100000000000037</v>
      </c>
    </row>
    <row r="40" spans="1:8" x14ac:dyDescent="0.25">
      <c r="A40" s="19" t="s">
        <v>947</v>
      </c>
      <c r="B40" s="20" t="s">
        <v>948</v>
      </c>
      <c r="C40" s="47">
        <f>VLOOKUP(A40,Portfolio!B:I,8,0)</f>
        <v>76.42</v>
      </c>
      <c r="D40" s="47">
        <f t="shared" si="5"/>
        <v>61.14</v>
      </c>
      <c r="E40" s="21">
        <f t="shared" si="6"/>
        <v>73.37</v>
      </c>
      <c r="G40" s="52">
        <f>VLOOKUP(A40,Portfolio!B:O,14,0)</f>
        <v>52.23</v>
      </c>
      <c r="H40" s="52">
        <f t="shared" si="4"/>
        <v>-8.9100000000000037</v>
      </c>
    </row>
    <row r="41" spans="1:8" x14ac:dyDescent="0.25">
      <c r="A41" s="19" t="s">
        <v>949</v>
      </c>
      <c r="B41" s="20" t="s">
        <v>950</v>
      </c>
      <c r="C41" s="47">
        <f>VLOOKUP(A41,Portfolio!B:I,8,0)</f>
        <v>76.42</v>
      </c>
      <c r="D41" s="47">
        <f t="shared" si="5"/>
        <v>61.14</v>
      </c>
      <c r="E41" s="21">
        <f t="shared" si="6"/>
        <v>73.37</v>
      </c>
      <c r="G41" s="52">
        <f>VLOOKUP(A41,Portfolio!B:O,14,0)</f>
        <v>53.37</v>
      </c>
      <c r="H41" s="52">
        <f t="shared" si="4"/>
        <v>-7.7700000000000031</v>
      </c>
    </row>
    <row r="42" spans="1:8" x14ac:dyDescent="0.25">
      <c r="A42" s="19" t="s">
        <v>711</v>
      </c>
      <c r="B42" s="20" t="s">
        <v>712</v>
      </c>
      <c r="C42" s="47">
        <f>VLOOKUP(A42,Portfolio!B:I,8,0)</f>
        <v>6.86</v>
      </c>
      <c r="D42" s="47">
        <f t="shared" si="5"/>
        <v>5.49</v>
      </c>
      <c r="E42" s="21">
        <f t="shared" si="6"/>
        <v>6.59</v>
      </c>
      <c r="G42" s="52">
        <f>VLOOKUP(A42,Portfolio!B:O,14,0)</f>
        <v>4.41</v>
      </c>
      <c r="H42" s="52">
        <f t="shared" si="4"/>
        <v>-1.08</v>
      </c>
    </row>
    <row r="43" spans="1:8" x14ac:dyDescent="0.25">
      <c r="A43" s="19" t="s">
        <v>880</v>
      </c>
      <c r="B43" s="20" t="s">
        <v>881</v>
      </c>
      <c r="C43" s="47">
        <f>VLOOKUP(A43,Portfolio!B:I,8,0)</f>
        <v>6.15</v>
      </c>
      <c r="D43" s="47">
        <f t="shared" si="5"/>
        <v>4.92</v>
      </c>
      <c r="E43" s="21">
        <f t="shared" si="6"/>
        <v>5.9</v>
      </c>
      <c r="G43" s="52">
        <f>VLOOKUP(A43,Portfolio!B:O,14,0)</f>
        <v>3.9499999999999997</v>
      </c>
      <c r="H43" s="52">
        <f t="shared" si="4"/>
        <v>-0.9700000000000002</v>
      </c>
    </row>
    <row r="44" spans="1:8" x14ac:dyDescent="0.25">
      <c r="A44" s="19" t="s">
        <v>768</v>
      </c>
      <c r="B44" s="20" t="s">
        <v>769</v>
      </c>
      <c r="C44" s="47">
        <f>VLOOKUP(A44,Portfolio!B:I,8,0)</f>
        <v>6.15</v>
      </c>
      <c r="D44" s="47">
        <f t="shared" si="5"/>
        <v>4.92</v>
      </c>
      <c r="E44" s="21">
        <f t="shared" si="6"/>
        <v>5.9</v>
      </c>
      <c r="G44" s="52">
        <f>VLOOKUP(A44,Portfolio!B:O,14,0)</f>
        <v>3.9499999999999997</v>
      </c>
      <c r="H44" s="52">
        <f t="shared" si="4"/>
        <v>-0.9700000000000002</v>
      </c>
    </row>
    <row r="45" spans="1:8" x14ac:dyDescent="0.25">
      <c r="A45" s="19" t="s">
        <v>732</v>
      </c>
      <c r="B45" s="20" t="s">
        <v>733</v>
      </c>
      <c r="C45" s="47">
        <f>VLOOKUP(A45,Portfolio!B:I,8,0)</f>
        <v>6.15</v>
      </c>
      <c r="D45" s="47">
        <f t="shared" si="5"/>
        <v>4.92</v>
      </c>
      <c r="E45" s="21">
        <f t="shared" si="6"/>
        <v>5.9</v>
      </c>
      <c r="G45" s="52">
        <f>VLOOKUP(A45,Portfolio!B:O,14,0)</f>
        <v>3.9499999999999997</v>
      </c>
      <c r="H45" s="52">
        <f t="shared" si="4"/>
        <v>-0.9700000000000002</v>
      </c>
    </row>
    <row r="46" spans="1:8" x14ac:dyDescent="0.25">
      <c r="A46" s="19" t="s">
        <v>729</v>
      </c>
      <c r="B46" s="20" t="s">
        <v>730</v>
      </c>
      <c r="C46" s="47">
        <f>VLOOKUP(A46,Portfolio!B:I,8,0)</f>
        <v>6.15</v>
      </c>
      <c r="D46" s="47">
        <f t="shared" si="5"/>
        <v>4.92</v>
      </c>
      <c r="E46" s="21">
        <f t="shared" si="6"/>
        <v>5.9</v>
      </c>
      <c r="G46" s="52">
        <f>VLOOKUP(A46,Portfolio!B:O,14,0)</f>
        <v>3.9499999999999997</v>
      </c>
      <c r="H46" s="52">
        <f t="shared" si="4"/>
        <v>-0.9700000000000002</v>
      </c>
    </row>
    <row r="47" spans="1:8" x14ac:dyDescent="0.25">
      <c r="A47" s="19" t="s">
        <v>766</v>
      </c>
      <c r="B47" s="20" t="s">
        <v>767</v>
      </c>
      <c r="C47" s="47">
        <f>VLOOKUP(A47,Portfolio!B:I,8,0)</f>
        <v>6.15</v>
      </c>
      <c r="D47" s="47">
        <f t="shared" si="5"/>
        <v>4.92</v>
      </c>
      <c r="E47" s="21">
        <f t="shared" si="6"/>
        <v>5.9</v>
      </c>
      <c r="G47" s="52">
        <f>VLOOKUP(A47,Portfolio!B:O,14,0)</f>
        <v>3.9499999999999997</v>
      </c>
      <c r="H47" s="52">
        <f t="shared" si="4"/>
        <v>-0.9700000000000002</v>
      </c>
    </row>
    <row r="48" spans="1:8" x14ac:dyDescent="0.25">
      <c r="A48" s="19" t="s">
        <v>787</v>
      </c>
      <c r="B48" s="20" t="s">
        <v>788</v>
      </c>
      <c r="C48" s="47">
        <f>VLOOKUP(A48,Portfolio!B:I,8,0)</f>
        <v>14.06</v>
      </c>
      <c r="D48" s="47">
        <f t="shared" si="5"/>
        <v>11.25</v>
      </c>
      <c r="E48" s="21">
        <f t="shared" si="6"/>
        <v>13.5</v>
      </c>
      <c r="G48" s="52">
        <f>VLOOKUP(A48,Portfolio!B:O,14,0)</f>
        <v>10.58</v>
      </c>
      <c r="H48" s="52">
        <f t="shared" si="4"/>
        <v>-0.66999999999999993</v>
      </c>
    </row>
    <row r="49" spans="1:8" x14ac:dyDescent="0.25">
      <c r="A49" s="14" t="s">
        <v>812</v>
      </c>
      <c r="B49" s="14" t="s">
        <v>813</v>
      </c>
      <c r="C49" s="47">
        <f>VLOOKUP(A49,Portfolio!B:I,8,0)</f>
        <v>127.34</v>
      </c>
      <c r="D49" s="47">
        <f t="shared" si="5"/>
        <v>101.87</v>
      </c>
      <c r="E49" s="21">
        <f t="shared" si="6"/>
        <v>122.24</v>
      </c>
    </row>
    <row r="50" spans="1:8" x14ac:dyDescent="0.25">
      <c r="A50" s="19" t="s">
        <v>894</v>
      </c>
      <c r="B50" s="20" t="s">
        <v>895</v>
      </c>
      <c r="C50" s="47">
        <f>VLOOKUP(A50,Portfolio!B:I,8,0)</f>
        <v>7.52</v>
      </c>
      <c r="D50" s="47">
        <f t="shared" si="5"/>
        <v>6.02</v>
      </c>
      <c r="E50" s="21">
        <f t="shared" si="6"/>
        <v>7.22</v>
      </c>
      <c r="G50" s="52">
        <f>VLOOKUP(A50,Portfolio!B:O,14,0)</f>
        <v>5.2200000000000006</v>
      </c>
      <c r="H50" s="52">
        <f t="shared" ref="H50:H71" si="7">+G50-D50</f>
        <v>-0.79999999999999893</v>
      </c>
    </row>
    <row r="51" spans="1:8" x14ac:dyDescent="0.25">
      <c r="A51" s="19" t="s">
        <v>855</v>
      </c>
      <c r="B51" s="20" t="s">
        <v>856</v>
      </c>
      <c r="C51" s="47">
        <f>VLOOKUP(A51,Portfolio!B:I,8,0)</f>
        <v>9.61</v>
      </c>
      <c r="D51" s="47">
        <f t="shared" si="5"/>
        <v>7.69</v>
      </c>
      <c r="E51" s="21">
        <f t="shared" si="6"/>
        <v>9.23</v>
      </c>
      <c r="G51" s="52">
        <f>VLOOKUP(A51,Portfolio!B:O,14,0)</f>
        <v>6.37</v>
      </c>
      <c r="H51" s="52">
        <f t="shared" si="7"/>
        <v>-1.3200000000000003</v>
      </c>
    </row>
    <row r="52" spans="1:8" x14ac:dyDescent="0.25">
      <c r="A52" s="19" t="s">
        <v>973</v>
      </c>
      <c r="B52" s="20" t="s">
        <v>974</v>
      </c>
      <c r="C52" s="47">
        <f>VLOOKUP(A52,Portfolio!B:I,8,0)</f>
        <v>44.47</v>
      </c>
      <c r="D52" s="47">
        <f t="shared" si="5"/>
        <v>35.58</v>
      </c>
      <c r="E52" s="21">
        <f t="shared" si="6"/>
        <v>42.7</v>
      </c>
      <c r="G52" s="52">
        <f>VLOOKUP(A52,Portfolio!B:O,14,0)</f>
        <v>30.56</v>
      </c>
      <c r="H52" s="52">
        <f t="shared" si="7"/>
        <v>-5.0199999999999996</v>
      </c>
    </row>
    <row r="53" spans="1:8" x14ac:dyDescent="0.25">
      <c r="A53" s="19" t="s">
        <v>826</v>
      </c>
      <c r="B53" s="20" t="s">
        <v>827</v>
      </c>
      <c r="C53" s="47">
        <f>VLOOKUP(A53,Portfolio!B:I,8,0)</f>
        <v>6.61</v>
      </c>
      <c r="D53" s="47">
        <f t="shared" si="5"/>
        <v>5.29</v>
      </c>
      <c r="E53" s="21">
        <f t="shared" si="6"/>
        <v>6.35</v>
      </c>
      <c r="G53" s="52">
        <f>VLOOKUP(A53,Portfolio!B:O,14,0)</f>
        <v>4.33</v>
      </c>
      <c r="H53" s="52">
        <f t="shared" si="7"/>
        <v>-0.96</v>
      </c>
    </row>
    <row r="54" spans="1:8" x14ac:dyDescent="0.25">
      <c r="A54" s="19" t="s">
        <v>913</v>
      </c>
      <c r="B54" s="20" t="s">
        <v>914</v>
      </c>
      <c r="C54" s="47">
        <f>VLOOKUP(A54,Portfolio!B:I,8,0)</f>
        <v>6.28</v>
      </c>
      <c r="D54" s="47">
        <f t="shared" si="5"/>
        <v>5.0199999999999996</v>
      </c>
      <c r="E54" s="21">
        <f t="shared" si="6"/>
        <v>6.02</v>
      </c>
      <c r="G54" s="52">
        <f>VLOOKUP(A54,Portfolio!B:O,14,0)</f>
        <v>4.28</v>
      </c>
      <c r="H54" s="52">
        <f t="shared" si="7"/>
        <v>-0.73999999999999932</v>
      </c>
    </row>
    <row r="55" spans="1:8" x14ac:dyDescent="0.25">
      <c r="A55" s="19" t="s">
        <v>911</v>
      </c>
      <c r="B55" s="20" t="s">
        <v>912</v>
      </c>
      <c r="C55" s="47">
        <f>VLOOKUP(A55,Portfolio!B:I,8,0)</f>
        <v>6.06</v>
      </c>
      <c r="D55" s="47">
        <f t="shared" si="5"/>
        <v>4.8499999999999996</v>
      </c>
      <c r="E55" s="21">
        <f t="shared" si="6"/>
        <v>5.82</v>
      </c>
      <c r="G55" s="52">
        <f>VLOOKUP(A55,Portfolio!B:O,14,0)</f>
        <v>4.1100000000000003</v>
      </c>
      <c r="H55" s="52">
        <f t="shared" si="7"/>
        <v>-0.73999999999999932</v>
      </c>
    </row>
    <row r="56" spans="1:8" x14ac:dyDescent="0.25">
      <c r="A56" s="19" t="s">
        <v>749</v>
      </c>
      <c r="B56" s="20" t="s">
        <v>750</v>
      </c>
      <c r="C56" s="47">
        <f>VLOOKUP(A56,Portfolio!B:I,8,0)</f>
        <v>7.07</v>
      </c>
      <c r="D56" s="47">
        <f t="shared" si="5"/>
        <v>5.66</v>
      </c>
      <c r="E56" s="21">
        <f t="shared" si="6"/>
        <v>6.79</v>
      </c>
      <c r="G56" s="52">
        <f>VLOOKUP(A56,Portfolio!B:O,14,0)</f>
        <v>4.6800000000000006</v>
      </c>
      <c r="H56" s="52">
        <f t="shared" si="7"/>
        <v>-0.97999999999999954</v>
      </c>
    </row>
    <row r="57" spans="1:8" x14ac:dyDescent="0.25">
      <c r="A57" s="19" t="s">
        <v>747</v>
      </c>
      <c r="B57" s="20" t="s">
        <v>748</v>
      </c>
      <c r="C57" s="47">
        <f>VLOOKUP(A57,Portfolio!B:I,8,0)</f>
        <v>7.07</v>
      </c>
      <c r="D57" s="47">
        <f t="shared" si="5"/>
        <v>5.66</v>
      </c>
      <c r="E57" s="21">
        <f t="shared" si="6"/>
        <v>6.79</v>
      </c>
      <c r="G57" s="52">
        <f>VLOOKUP(A57,Portfolio!B:O,14,0)</f>
        <v>4.6800000000000006</v>
      </c>
      <c r="H57" s="52">
        <f t="shared" si="7"/>
        <v>-0.97999999999999954</v>
      </c>
    </row>
    <row r="58" spans="1:8" x14ac:dyDescent="0.25">
      <c r="A58" s="19" t="s">
        <v>833</v>
      </c>
      <c r="B58" s="20" t="s">
        <v>834</v>
      </c>
      <c r="C58" s="47">
        <f>VLOOKUP(A58,Portfolio!B:I,8,0)</f>
        <v>7.22</v>
      </c>
      <c r="D58" s="47">
        <f t="shared" si="5"/>
        <v>5.78</v>
      </c>
      <c r="E58" s="21">
        <f t="shared" si="6"/>
        <v>6.94</v>
      </c>
      <c r="G58" s="52">
        <f>VLOOKUP(A58,Portfolio!B:O,14,0)</f>
        <v>4.87</v>
      </c>
      <c r="H58" s="52">
        <f t="shared" si="7"/>
        <v>-0.91000000000000014</v>
      </c>
    </row>
    <row r="59" spans="1:8" x14ac:dyDescent="0.25">
      <c r="A59" s="19" t="s">
        <v>851</v>
      </c>
      <c r="B59" s="20" t="s">
        <v>852</v>
      </c>
      <c r="C59" s="47">
        <f>VLOOKUP(A59,Portfolio!B:I,8,0)</f>
        <v>7.22</v>
      </c>
      <c r="D59" s="47">
        <f t="shared" si="5"/>
        <v>5.78</v>
      </c>
      <c r="E59" s="21">
        <f t="shared" si="6"/>
        <v>6.94</v>
      </c>
      <c r="G59" s="52">
        <f>VLOOKUP(A59,Portfolio!B:O,14,0)</f>
        <v>4.87</v>
      </c>
      <c r="H59" s="52">
        <f t="shared" si="7"/>
        <v>-0.91000000000000014</v>
      </c>
    </row>
    <row r="60" spans="1:8" x14ac:dyDescent="0.25">
      <c r="A60" s="19" t="s">
        <v>736</v>
      </c>
      <c r="B60" s="20" t="s">
        <v>737</v>
      </c>
      <c r="C60" s="47">
        <f>VLOOKUP(A60,Portfolio!B:I,8,0)</f>
        <v>7.22</v>
      </c>
      <c r="D60" s="47">
        <f t="shared" si="5"/>
        <v>5.78</v>
      </c>
      <c r="E60" s="21">
        <f t="shared" si="6"/>
        <v>6.94</v>
      </c>
      <c r="G60" s="52">
        <f>VLOOKUP(A60,Portfolio!B:O,14,0)</f>
        <v>4.87</v>
      </c>
      <c r="H60" s="52">
        <f t="shared" si="7"/>
        <v>-0.91000000000000014</v>
      </c>
    </row>
    <row r="61" spans="1:8" x14ac:dyDescent="0.25">
      <c r="A61" s="19" t="s">
        <v>734</v>
      </c>
      <c r="B61" s="20" t="s">
        <v>735</v>
      </c>
      <c r="C61" s="47">
        <f>VLOOKUP(A61,Portfolio!B:I,8,0)</f>
        <v>7.22</v>
      </c>
      <c r="D61" s="47">
        <f t="shared" si="5"/>
        <v>5.78</v>
      </c>
      <c r="E61" s="21">
        <f t="shared" si="6"/>
        <v>6.94</v>
      </c>
      <c r="G61" s="52">
        <f>VLOOKUP(A61,Portfolio!B:O,14,0)</f>
        <v>4.87</v>
      </c>
      <c r="H61" s="52">
        <f t="shared" si="7"/>
        <v>-0.91000000000000014</v>
      </c>
    </row>
    <row r="62" spans="1:8" x14ac:dyDescent="0.25">
      <c r="A62" s="19" t="s">
        <v>700</v>
      </c>
      <c r="B62" s="20" t="s">
        <v>701</v>
      </c>
      <c r="C62" s="47">
        <f>VLOOKUP(A62,Portfolio!B:I,8,0)</f>
        <v>23.94</v>
      </c>
      <c r="D62" s="47">
        <f t="shared" si="5"/>
        <v>19.149999999999999</v>
      </c>
      <c r="E62" s="21">
        <f t="shared" si="6"/>
        <v>22.98</v>
      </c>
      <c r="G62" s="52">
        <f>VLOOKUP(A62,Portfolio!B:O,14,0)</f>
        <v>17.3</v>
      </c>
      <c r="H62" s="52">
        <f t="shared" si="7"/>
        <v>-1.8499999999999979</v>
      </c>
    </row>
    <row r="63" spans="1:8" x14ac:dyDescent="0.25">
      <c r="A63" s="19" t="s">
        <v>702</v>
      </c>
      <c r="B63" s="20" t="s">
        <v>703</v>
      </c>
      <c r="C63" s="47">
        <f>VLOOKUP(A63,Portfolio!B:I,8,0)</f>
        <v>23.94</v>
      </c>
      <c r="D63" s="47">
        <f t="shared" si="5"/>
        <v>19.149999999999999</v>
      </c>
      <c r="E63" s="21">
        <f t="shared" si="6"/>
        <v>22.98</v>
      </c>
      <c r="G63" s="52">
        <f>VLOOKUP(A63,Portfolio!B:O,14,0)</f>
        <v>17.3</v>
      </c>
      <c r="H63" s="52">
        <f t="shared" si="7"/>
        <v>-1.8499999999999979</v>
      </c>
    </row>
    <row r="64" spans="1:8" x14ac:dyDescent="0.25">
      <c r="A64" s="19" t="s">
        <v>943</v>
      </c>
      <c r="B64" s="20" t="s">
        <v>944</v>
      </c>
      <c r="C64" s="47">
        <f>VLOOKUP(A64,Portfolio!B:I,8,0)</f>
        <v>6.67</v>
      </c>
      <c r="D64" s="47">
        <f t="shared" si="5"/>
        <v>5.34</v>
      </c>
      <c r="E64" s="21">
        <f t="shared" si="6"/>
        <v>6.41</v>
      </c>
      <c r="G64" s="52">
        <f>VLOOKUP(A64,Portfolio!B:O,14,0)</f>
        <v>4.62</v>
      </c>
      <c r="H64" s="52">
        <f t="shared" si="7"/>
        <v>-0.71999999999999975</v>
      </c>
    </row>
    <row r="65" spans="1:8" x14ac:dyDescent="0.25">
      <c r="A65" s="19" t="s">
        <v>756</v>
      </c>
      <c r="B65" s="20" t="s">
        <v>757</v>
      </c>
      <c r="C65" s="47">
        <f>VLOOKUP(A65,Portfolio!B:I,8,0)</f>
        <v>6.51</v>
      </c>
      <c r="D65" s="47">
        <f t="shared" si="5"/>
        <v>5.21</v>
      </c>
      <c r="E65" s="21">
        <f t="shared" si="6"/>
        <v>6.25</v>
      </c>
      <c r="G65" s="52">
        <f>VLOOKUP(A65,Portfolio!B:O,14,0)</f>
        <v>4.24</v>
      </c>
      <c r="H65" s="52">
        <f t="shared" si="7"/>
        <v>-0.96999999999999975</v>
      </c>
    </row>
    <row r="66" spans="1:8" x14ac:dyDescent="0.25">
      <c r="A66" s="19" t="s">
        <v>758</v>
      </c>
      <c r="B66" s="20" t="s">
        <v>759</v>
      </c>
      <c r="C66" s="47">
        <f>VLOOKUP(A66,Portfolio!B:I,8,0)</f>
        <v>6.51</v>
      </c>
      <c r="D66" s="47">
        <f t="shared" si="5"/>
        <v>5.21</v>
      </c>
      <c r="E66" s="21">
        <f t="shared" si="6"/>
        <v>6.25</v>
      </c>
      <c r="G66" s="52">
        <f>VLOOKUP(A66,Portfolio!B:O,14,0)</f>
        <v>4.24</v>
      </c>
      <c r="H66" s="52">
        <f t="shared" si="7"/>
        <v>-0.96999999999999975</v>
      </c>
    </row>
    <row r="67" spans="1:8" x14ac:dyDescent="0.25">
      <c r="A67" s="19" t="s">
        <v>753</v>
      </c>
      <c r="B67" s="20" t="s">
        <v>754</v>
      </c>
      <c r="C67" s="47">
        <f>VLOOKUP(A67,Portfolio!B:I,8,0)</f>
        <v>6.51</v>
      </c>
      <c r="D67" s="47">
        <f t="shared" si="5"/>
        <v>5.21</v>
      </c>
      <c r="E67" s="21">
        <f t="shared" si="6"/>
        <v>6.25</v>
      </c>
      <c r="G67" s="52">
        <f>VLOOKUP(A67,Portfolio!B:O,14,0)</f>
        <v>4.24</v>
      </c>
      <c r="H67" s="52">
        <f t="shared" si="7"/>
        <v>-0.96999999999999975</v>
      </c>
    </row>
    <row r="68" spans="1:8" x14ac:dyDescent="0.25">
      <c r="A68" s="14" t="s">
        <v>872</v>
      </c>
      <c r="B68" s="14" t="s">
        <v>873</v>
      </c>
      <c r="C68" s="47">
        <f>VLOOKUP(A68,Portfolio!B:I,8,0)</f>
        <v>10.15</v>
      </c>
      <c r="D68" s="47">
        <f t="shared" ref="D68:D99" si="8">ROUND(C68*(1-$C$1),2)</f>
        <v>8.1199999999999992</v>
      </c>
      <c r="E68" s="21">
        <f t="shared" ref="E68:E99" si="9">ROUND(D68*1.2,2)</f>
        <v>9.74</v>
      </c>
      <c r="G68" s="52">
        <f>VLOOKUP(A68,Portfolio!B:O,14,0)</f>
        <v>6.63</v>
      </c>
      <c r="H68" s="52">
        <f t="shared" si="7"/>
        <v>-1.4899999999999993</v>
      </c>
    </row>
    <row r="69" spans="1:8" x14ac:dyDescent="0.25">
      <c r="A69" s="19" t="s">
        <v>941</v>
      </c>
      <c r="B69" s="20" t="s">
        <v>942</v>
      </c>
      <c r="C69" s="47">
        <f>VLOOKUP(A69,Portfolio!B:I,8,0)</f>
        <v>14.73</v>
      </c>
      <c r="D69" s="47">
        <f t="shared" si="8"/>
        <v>11.78</v>
      </c>
      <c r="E69" s="21">
        <f t="shared" si="9"/>
        <v>14.14</v>
      </c>
      <c r="G69" s="52">
        <f>VLOOKUP(A69,Portfolio!B:O,14,0)</f>
        <v>10.389999999999999</v>
      </c>
      <c r="H69" s="52">
        <f t="shared" si="7"/>
        <v>-1.3900000000000006</v>
      </c>
    </row>
    <row r="70" spans="1:8" x14ac:dyDescent="0.25">
      <c r="A70" s="19" t="s">
        <v>666</v>
      </c>
      <c r="B70" s="20" t="s">
        <v>667</v>
      </c>
      <c r="C70" s="47">
        <f>VLOOKUP(A70,Portfolio!B:I,8,0)</f>
        <v>24.45</v>
      </c>
      <c r="D70" s="47">
        <f t="shared" si="8"/>
        <v>19.559999999999999</v>
      </c>
      <c r="E70" s="21">
        <f t="shared" si="9"/>
        <v>23.47</v>
      </c>
      <c r="G70" s="52">
        <f>VLOOKUP(A70,Portfolio!B:O,14,0)</f>
        <v>17.309999999999999</v>
      </c>
      <c r="H70" s="52">
        <f t="shared" si="7"/>
        <v>-2.25</v>
      </c>
    </row>
    <row r="71" spans="1:8" x14ac:dyDescent="0.25">
      <c r="A71" s="19" t="s">
        <v>999</v>
      </c>
      <c r="B71" s="20" t="s">
        <v>1000</v>
      </c>
      <c r="C71" s="47">
        <f>VLOOKUP(A71,Portfolio!B:I,8,0)</f>
        <v>25.24</v>
      </c>
      <c r="D71" s="47">
        <f t="shared" si="8"/>
        <v>20.190000000000001</v>
      </c>
      <c r="E71" s="21">
        <f t="shared" si="9"/>
        <v>24.23</v>
      </c>
      <c r="G71" s="52">
        <f>VLOOKUP(A71,Portfolio!B:O,14,0)</f>
        <v>17.149999999999999</v>
      </c>
      <c r="H71" s="52">
        <f t="shared" si="7"/>
        <v>-3.0400000000000027</v>
      </c>
    </row>
    <row r="72" spans="1:8" x14ac:dyDescent="0.25">
      <c r="A72" s="14" t="s">
        <v>884</v>
      </c>
      <c r="B72" s="14" t="s">
        <v>885</v>
      </c>
      <c r="C72" s="47">
        <f>VLOOKUP(A72,Portfolio!B:I,8,0)</f>
        <v>25.43</v>
      </c>
      <c r="D72" s="47">
        <f t="shared" si="8"/>
        <v>20.34</v>
      </c>
      <c r="E72" s="21">
        <f t="shared" si="9"/>
        <v>24.41</v>
      </c>
    </row>
    <row r="73" spans="1:8" x14ac:dyDescent="0.25">
      <c r="A73" s="19" t="s">
        <v>709</v>
      </c>
      <c r="B73" s="20" t="s">
        <v>710</v>
      </c>
      <c r="C73" s="47">
        <f>VLOOKUP(A73,Portfolio!B:I,8,0)</f>
        <v>76.760000000000005</v>
      </c>
      <c r="D73" s="47">
        <f t="shared" si="8"/>
        <v>61.41</v>
      </c>
      <c r="E73" s="21">
        <f t="shared" si="9"/>
        <v>73.69</v>
      </c>
      <c r="G73" s="52">
        <f>VLOOKUP(A73,Portfolio!B:O,14,0)</f>
        <v>53.099999999999994</v>
      </c>
      <c r="H73" s="52">
        <f t="shared" ref="H73:H88" si="10">+G73-D73</f>
        <v>-8.3100000000000023</v>
      </c>
    </row>
    <row r="74" spans="1:8" x14ac:dyDescent="0.25">
      <c r="A74" s="19" t="s">
        <v>707</v>
      </c>
      <c r="B74" s="20" t="s">
        <v>708</v>
      </c>
      <c r="C74" s="47">
        <f>VLOOKUP(A74,Portfolio!B:I,8,0)</f>
        <v>76.86</v>
      </c>
      <c r="D74" s="47">
        <f t="shared" si="8"/>
        <v>61.49</v>
      </c>
      <c r="E74" s="21">
        <f t="shared" si="9"/>
        <v>73.790000000000006</v>
      </c>
      <c r="G74" s="52">
        <f>VLOOKUP(A74,Portfolio!B:O,14,0)</f>
        <v>53.15</v>
      </c>
      <c r="H74" s="52">
        <f t="shared" si="10"/>
        <v>-8.3400000000000034</v>
      </c>
    </row>
    <row r="75" spans="1:8" x14ac:dyDescent="0.25">
      <c r="A75" s="19" t="s">
        <v>662</v>
      </c>
      <c r="B75" s="20" t="s">
        <v>663</v>
      </c>
      <c r="C75" s="47">
        <f>VLOOKUP(A75,Portfolio!B:I,8,0)</f>
        <v>9.06</v>
      </c>
      <c r="D75" s="47">
        <f t="shared" si="8"/>
        <v>7.25</v>
      </c>
      <c r="E75" s="21">
        <f t="shared" si="9"/>
        <v>8.6999999999999993</v>
      </c>
      <c r="G75" s="52">
        <f>VLOOKUP(A75,Portfolio!B:O,14,0)</f>
        <v>5.6000000000000005</v>
      </c>
      <c r="H75" s="52">
        <f t="shared" si="10"/>
        <v>-1.6499999999999995</v>
      </c>
    </row>
    <row r="76" spans="1:8" x14ac:dyDescent="0.25">
      <c r="A76" s="19" t="s">
        <v>917</v>
      </c>
      <c r="B76" s="20" t="s">
        <v>918</v>
      </c>
      <c r="C76" s="47">
        <f>VLOOKUP(A76,Portfolio!B:I,8,0)</f>
        <v>10.36</v>
      </c>
      <c r="D76" s="47">
        <f t="shared" si="8"/>
        <v>8.2899999999999991</v>
      </c>
      <c r="E76" s="21">
        <f t="shared" si="9"/>
        <v>9.9499999999999993</v>
      </c>
      <c r="G76" s="52">
        <f>VLOOKUP(A76,Portfolio!B:O,14,0)</f>
        <v>6.8000000000000007</v>
      </c>
      <c r="H76" s="52">
        <f t="shared" si="10"/>
        <v>-1.4899999999999984</v>
      </c>
    </row>
    <row r="77" spans="1:8" x14ac:dyDescent="0.25">
      <c r="A77" s="19" t="s">
        <v>671</v>
      </c>
      <c r="B77" s="20" t="s">
        <v>672</v>
      </c>
      <c r="C77" s="47">
        <f>VLOOKUP(A77,Portfolio!B:I,8,0)</f>
        <v>14.72</v>
      </c>
      <c r="D77" s="47">
        <f t="shared" si="8"/>
        <v>11.78</v>
      </c>
      <c r="E77" s="21">
        <f t="shared" si="9"/>
        <v>14.14</v>
      </c>
      <c r="G77" s="52">
        <f>VLOOKUP(A77,Portfolio!B:O,14,0)</f>
        <v>9.51</v>
      </c>
      <c r="H77" s="52">
        <f t="shared" si="10"/>
        <v>-2.2699999999999996</v>
      </c>
    </row>
    <row r="78" spans="1:8" x14ac:dyDescent="0.25">
      <c r="A78" s="19" t="s">
        <v>675</v>
      </c>
      <c r="B78" s="20" t="s">
        <v>676</v>
      </c>
      <c r="C78" s="47">
        <f>VLOOKUP(A78,Portfolio!B:I,8,0)</f>
        <v>24.45</v>
      </c>
      <c r="D78" s="47">
        <f t="shared" si="8"/>
        <v>19.559999999999999</v>
      </c>
      <c r="E78" s="21">
        <f t="shared" si="9"/>
        <v>23.47</v>
      </c>
      <c r="G78" s="52">
        <f>VLOOKUP(A78,Portfolio!B:O,14,0)</f>
        <v>16.27712</v>
      </c>
      <c r="H78" s="52">
        <f t="shared" si="10"/>
        <v>-3.2828799999999987</v>
      </c>
    </row>
    <row r="79" spans="1:8" x14ac:dyDescent="0.25">
      <c r="A79" s="19" t="s">
        <v>678</v>
      </c>
      <c r="B79" s="20" t="s">
        <v>679</v>
      </c>
      <c r="C79" s="47">
        <f>VLOOKUP(A79,Portfolio!B:I,8,0)</f>
        <v>24.45</v>
      </c>
      <c r="D79" s="47">
        <f t="shared" si="8"/>
        <v>19.559999999999999</v>
      </c>
      <c r="E79" s="21">
        <f t="shared" si="9"/>
        <v>23.47</v>
      </c>
      <c r="G79" s="52">
        <f>VLOOKUP(A79,Portfolio!B:O,14,0)</f>
        <v>16.27712</v>
      </c>
      <c r="H79" s="52">
        <f t="shared" si="10"/>
        <v>-3.2828799999999987</v>
      </c>
    </row>
    <row r="80" spans="1:8" x14ac:dyDescent="0.25">
      <c r="A80" s="19" t="s">
        <v>680</v>
      </c>
      <c r="B80" s="20" t="s">
        <v>681</v>
      </c>
      <c r="C80" s="47">
        <f>VLOOKUP(A80,Portfolio!B:I,8,0)</f>
        <v>24.45</v>
      </c>
      <c r="D80" s="47">
        <f t="shared" si="8"/>
        <v>19.559999999999999</v>
      </c>
      <c r="E80" s="21">
        <f t="shared" si="9"/>
        <v>23.47</v>
      </c>
      <c r="G80" s="52">
        <f>VLOOKUP(A80,Portfolio!B:O,14,0)</f>
        <v>16.27712</v>
      </c>
      <c r="H80" s="52">
        <f t="shared" si="10"/>
        <v>-3.2828799999999987</v>
      </c>
    </row>
    <row r="81" spans="1:8" x14ac:dyDescent="0.25">
      <c r="A81" s="19" t="s">
        <v>780</v>
      </c>
      <c r="B81" s="20" t="s">
        <v>781</v>
      </c>
      <c r="C81" s="47">
        <f>VLOOKUP(A81,Portfolio!B:I,8,0)</f>
        <v>6.93</v>
      </c>
      <c r="D81" s="47">
        <f t="shared" si="8"/>
        <v>5.54</v>
      </c>
      <c r="E81" s="21">
        <f t="shared" si="9"/>
        <v>6.65</v>
      </c>
      <c r="G81" s="52">
        <f>VLOOKUP(A81,Portfolio!B:O,14,0)</f>
        <v>4.5</v>
      </c>
      <c r="H81" s="52">
        <f t="shared" si="10"/>
        <v>-1.04</v>
      </c>
    </row>
    <row r="82" spans="1:8" x14ac:dyDescent="0.25">
      <c r="A82" s="19" t="s">
        <v>793</v>
      </c>
      <c r="B82" s="20" t="s">
        <v>794</v>
      </c>
      <c r="C82" s="47">
        <f>VLOOKUP(A82,Portfolio!B:I,8,0)</f>
        <v>7.26</v>
      </c>
      <c r="D82" s="47">
        <f t="shared" si="8"/>
        <v>5.81</v>
      </c>
      <c r="E82" s="21">
        <f t="shared" si="9"/>
        <v>6.97</v>
      </c>
      <c r="G82" s="52">
        <f>VLOOKUP(A82,Portfolio!B:O,14,0)</f>
        <v>4.58</v>
      </c>
      <c r="H82" s="52">
        <f t="shared" si="10"/>
        <v>-1.2299999999999995</v>
      </c>
    </row>
    <row r="83" spans="1:8" x14ac:dyDescent="0.25">
      <c r="A83" s="19" t="s">
        <v>693</v>
      </c>
      <c r="B83" s="20" t="s">
        <v>694</v>
      </c>
      <c r="C83" s="47">
        <f>VLOOKUP(A83,Portfolio!B:I,8,0)</f>
        <v>9.1199999999999992</v>
      </c>
      <c r="D83" s="47">
        <f t="shared" si="8"/>
        <v>7.3</v>
      </c>
      <c r="E83" s="21">
        <f t="shared" si="9"/>
        <v>8.76</v>
      </c>
      <c r="G83" s="52">
        <f>VLOOKUP(A83,Portfolio!B:O,14,0)</f>
        <v>5.8500000000000005</v>
      </c>
      <c r="H83" s="52">
        <f t="shared" si="10"/>
        <v>-1.4499999999999993</v>
      </c>
    </row>
    <row r="84" spans="1:8" x14ac:dyDescent="0.25">
      <c r="A84" s="19" t="s">
        <v>1001</v>
      </c>
      <c r="B84" s="20" t="s">
        <v>1002</v>
      </c>
      <c r="C84" s="47">
        <f>VLOOKUP(A84,Portfolio!B:I,8,0)</f>
        <v>8.68</v>
      </c>
      <c r="D84" s="47">
        <f t="shared" si="8"/>
        <v>6.94</v>
      </c>
      <c r="E84" s="21">
        <f t="shared" si="9"/>
        <v>8.33</v>
      </c>
      <c r="G84" s="52">
        <f>VLOOKUP(A84,Portfolio!B:O,14,0)</f>
        <v>5.7600000000000007</v>
      </c>
      <c r="H84" s="52">
        <f t="shared" si="10"/>
        <v>-1.1799999999999997</v>
      </c>
    </row>
    <row r="85" spans="1:8" x14ac:dyDescent="0.25">
      <c r="A85" s="19" t="s">
        <v>971</v>
      </c>
      <c r="B85" s="20" t="s">
        <v>972</v>
      </c>
      <c r="C85" s="47">
        <f>VLOOKUP(A85,Portfolio!B:I,8,0)</f>
        <v>9.31</v>
      </c>
      <c r="D85" s="47">
        <f t="shared" si="8"/>
        <v>7.45</v>
      </c>
      <c r="E85" s="21">
        <f t="shared" si="9"/>
        <v>8.94</v>
      </c>
      <c r="G85" s="52">
        <f>VLOOKUP(A85,Portfolio!B:O,14,0)</f>
        <v>5.7600000000000007</v>
      </c>
      <c r="H85" s="52">
        <f t="shared" si="10"/>
        <v>-1.6899999999999995</v>
      </c>
    </row>
    <row r="86" spans="1:8" x14ac:dyDescent="0.25">
      <c r="A86" s="19" t="s">
        <v>969</v>
      </c>
      <c r="B86" s="20" t="s">
        <v>970</v>
      </c>
      <c r="C86" s="47">
        <f>VLOOKUP(A86,Portfolio!B:I,8,0)</f>
        <v>8.68</v>
      </c>
      <c r="D86" s="47">
        <f t="shared" si="8"/>
        <v>6.94</v>
      </c>
      <c r="E86" s="21">
        <f t="shared" si="9"/>
        <v>8.33</v>
      </c>
      <c r="G86" s="52">
        <f>VLOOKUP(A86,Portfolio!B:O,14,0)</f>
        <v>5.7600000000000007</v>
      </c>
      <c r="H86" s="52">
        <f t="shared" si="10"/>
        <v>-1.1799999999999997</v>
      </c>
    </row>
    <row r="87" spans="1:8" x14ac:dyDescent="0.25">
      <c r="A87" s="19" t="s">
        <v>772</v>
      </c>
      <c r="B87" s="20" t="s">
        <v>773</v>
      </c>
      <c r="C87" s="47">
        <f>VLOOKUP(A87,Portfolio!B:I,8,0)</f>
        <v>6.21</v>
      </c>
      <c r="D87" s="47">
        <f t="shared" si="8"/>
        <v>4.97</v>
      </c>
      <c r="E87" s="21">
        <f t="shared" si="9"/>
        <v>5.96</v>
      </c>
      <c r="G87" s="52">
        <f>VLOOKUP(A87,Portfolio!B:O,14,0)</f>
        <v>4.26</v>
      </c>
      <c r="H87" s="52">
        <f t="shared" si="10"/>
        <v>-0.71</v>
      </c>
    </row>
    <row r="88" spans="1:8" x14ac:dyDescent="0.25">
      <c r="A88" s="19" t="s">
        <v>774</v>
      </c>
      <c r="B88" s="20" t="s">
        <v>775</v>
      </c>
      <c r="C88" s="47">
        <f>VLOOKUP(A88,Portfolio!B:I,8,0)</f>
        <v>6.21</v>
      </c>
      <c r="D88" s="47">
        <f t="shared" si="8"/>
        <v>4.97</v>
      </c>
      <c r="E88" s="21">
        <f t="shared" si="9"/>
        <v>5.96</v>
      </c>
      <c r="G88" s="52">
        <f>VLOOKUP(A88,Portfolio!B:O,14,0)</f>
        <v>4.34</v>
      </c>
      <c r="H88" s="52">
        <f t="shared" si="10"/>
        <v>-0.62999999999999989</v>
      </c>
    </row>
    <row r="89" spans="1:8" x14ac:dyDescent="0.25">
      <c r="A89" s="14" t="s">
        <v>830</v>
      </c>
      <c r="B89" s="14" t="s">
        <v>831</v>
      </c>
      <c r="C89" s="47">
        <f>VLOOKUP(A89,Portfolio!B:I,8,0)</f>
        <v>35.78</v>
      </c>
      <c r="D89" s="47">
        <f t="shared" si="8"/>
        <v>28.62</v>
      </c>
      <c r="E89" s="21">
        <f t="shared" si="9"/>
        <v>34.340000000000003</v>
      </c>
    </row>
    <row r="90" spans="1:8" x14ac:dyDescent="0.25">
      <c r="A90" s="14" t="s">
        <v>874</v>
      </c>
      <c r="B90" s="14" t="s">
        <v>875</v>
      </c>
      <c r="C90" s="47">
        <f>VLOOKUP(A90,Portfolio!B:I,8,0)</f>
        <v>53.3</v>
      </c>
      <c r="D90" s="47">
        <f t="shared" si="8"/>
        <v>42.64</v>
      </c>
      <c r="E90" s="21">
        <f t="shared" si="9"/>
        <v>51.17</v>
      </c>
    </row>
    <row r="91" spans="1:8" x14ac:dyDescent="0.25">
      <c r="A91" s="19" t="s">
        <v>843</v>
      </c>
      <c r="B91" s="20" t="s">
        <v>844</v>
      </c>
      <c r="C91" s="47">
        <f>VLOOKUP(A91,Portfolio!B:I,8,0)</f>
        <v>15.34</v>
      </c>
      <c r="D91" s="47">
        <f t="shared" si="8"/>
        <v>12.27</v>
      </c>
      <c r="E91" s="21">
        <f t="shared" si="9"/>
        <v>14.72</v>
      </c>
      <c r="G91" s="52">
        <f>VLOOKUP(A91,Portfolio!B:O,14,0)</f>
        <v>10.17</v>
      </c>
      <c r="H91" s="52">
        <f t="shared" ref="H91:H96" si="11">+G91-D91</f>
        <v>-2.0999999999999996</v>
      </c>
    </row>
    <row r="92" spans="1:8" x14ac:dyDescent="0.25">
      <c r="A92" s="19" t="s">
        <v>626</v>
      </c>
      <c r="B92" s="20" t="s">
        <v>627</v>
      </c>
      <c r="C92" s="47">
        <f>VLOOKUP(A92,Portfolio!B:I,8,0)</f>
        <v>15.58</v>
      </c>
      <c r="D92" s="47">
        <f t="shared" si="8"/>
        <v>12.46</v>
      </c>
      <c r="E92" s="21">
        <f t="shared" si="9"/>
        <v>14.95</v>
      </c>
      <c r="G92" s="52">
        <f>VLOOKUP(A92,Portfolio!B:O,14,0)</f>
        <v>9.9699999999999989</v>
      </c>
      <c r="H92" s="52">
        <f t="shared" si="11"/>
        <v>-2.490000000000002</v>
      </c>
    </row>
    <row r="93" spans="1:8" x14ac:dyDescent="0.25">
      <c r="A93" s="19" t="s">
        <v>861</v>
      </c>
      <c r="B93" s="20" t="s">
        <v>862</v>
      </c>
      <c r="C93" s="47">
        <f>VLOOKUP(A93,Portfolio!B:I,8,0)</f>
        <v>6.03</v>
      </c>
      <c r="D93" s="47">
        <f t="shared" si="8"/>
        <v>4.82</v>
      </c>
      <c r="E93" s="21">
        <f t="shared" si="9"/>
        <v>5.78</v>
      </c>
      <c r="G93" s="52">
        <f>VLOOKUP(A93,Portfolio!B:O,14,0)</f>
        <v>3.8</v>
      </c>
      <c r="H93" s="52">
        <f t="shared" si="11"/>
        <v>-1.0200000000000005</v>
      </c>
    </row>
    <row r="94" spans="1:8" x14ac:dyDescent="0.25">
      <c r="A94" s="19" t="s">
        <v>622</v>
      </c>
      <c r="B94" s="20" t="s">
        <v>623</v>
      </c>
      <c r="C94" s="47">
        <f>VLOOKUP(A94,Portfolio!B:I,8,0)</f>
        <v>11.38</v>
      </c>
      <c r="D94" s="47">
        <f t="shared" si="8"/>
        <v>9.1</v>
      </c>
      <c r="E94" s="21">
        <f t="shared" si="9"/>
        <v>10.92</v>
      </c>
      <c r="G94" s="52">
        <f>VLOOKUP(A94,Portfolio!B:O,14,0)</f>
        <v>7.25</v>
      </c>
      <c r="H94" s="52">
        <f t="shared" si="11"/>
        <v>-1.8499999999999996</v>
      </c>
    </row>
    <row r="95" spans="1:8" x14ac:dyDescent="0.25">
      <c r="A95" s="19" t="s">
        <v>618</v>
      </c>
      <c r="B95" s="20" t="s">
        <v>619</v>
      </c>
      <c r="C95" s="47">
        <f>VLOOKUP(A95,Portfolio!B:I,8,0)</f>
        <v>10.050000000000001</v>
      </c>
      <c r="D95" s="47">
        <f t="shared" si="8"/>
        <v>8.0399999999999991</v>
      </c>
      <c r="E95" s="21">
        <f t="shared" si="9"/>
        <v>9.65</v>
      </c>
      <c r="G95" s="52">
        <f>VLOOKUP(A95,Portfolio!B:O,14,0)</f>
        <v>6.45</v>
      </c>
      <c r="H95" s="52">
        <f t="shared" si="11"/>
        <v>-1.589999999999999</v>
      </c>
    </row>
    <row r="96" spans="1:8" x14ac:dyDescent="0.25">
      <c r="A96" s="19" t="s">
        <v>903</v>
      </c>
      <c r="B96" s="20" t="s">
        <v>904</v>
      </c>
      <c r="C96" s="47">
        <f>VLOOKUP(A96,Portfolio!B:I,8,0)</f>
        <v>10.199999999999999</v>
      </c>
      <c r="D96" s="47">
        <f t="shared" si="8"/>
        <v>8.16</v>
      </c>
      <c r="E96" s="21">
        <f t="shared" si="9"/>
        <v>9.7899999999999991</v>
      </c>
      <c r="G96" s="52">
        <f>VLOOKUP(A96,Portfolio!B:O,14,0)</f>
        <v>7.46</v>
      </c>
      <c r="H96" s="52">
        <f t="shared" si="11"/>
        <v>-0.70000000000000018</v>
      </c>
    </row>
    <row r="97" spans="1:8" x14ac:dyDescent="0.25">
      <c r="A97" s="14" t="s">
        <v>876</v>
      </c>
      <c r="B97" s="14" t="s">
        <v>877</v>
      </c>
      <c r="C97" s="47">
        <f>VLOOKUP(A97,Portfolio!B:I,8,0)</f>
        <v>49.93</v>
      </c>
      <c r="D97" s="47">
        <f t="shared" si="8"/>
        <v>39.94</v>
      </c>
      <c r="E97" s="21">
        <f t="shared" si="9"/>
        <v>47.93</v>
      </c>
    </row>
    <row r="98" spans="1:8" x14ac:dyDescent="0.25">
      <c r="A98" s="14" t="s">
        <v>816</v>
      </c>
      <c r="B98" s="14" t="s">
        <v>817</v>
      </c>
      <c r="C98" s="47">
        <f>VLOOKUP(A98,Portfolio!B:I,8,0)</f>
        <v>167.98</v>
      </c>
      <c r="D98" s="47">
        <f t="shared" si="8"/>
        <v>134.38</v>
      </c>
      <c r="E98" s="21">
        <f t="shared" si="9"/>
        <v>161.26</v>
      </c>
    </row>
    <row r="99" spans="1:8" x14ac:dyDescent="0.25">
      <c r="A99" s="14" t="s">
        <v>841</v>
      </c>
      <c r="B99" s="14" t="s">
        <v>842</v>
      </c>
      <c r="C99" s="47">
        <f>VLOOKUP(A99,Portfolio!B:I,8,0)</f>
        <v>18.420000000000002</v>
      </c>
      <c r="D99" s="47">
        <f t="shared" si="8"/>
        <v>14.74</v>
      </c>
      <c r="E99" s="21">
        <f t="shared" si="9"/>
        <v>17.690000000000001</v>
      </c>
    </row>
    <row r="100" spans="1:8" x14ac:dyDescent="0.25">
      <c r="A100" s="14" t="s">
        <v>839</v>
      </c>
      <c r="B100" s="14" t="s">
        <v>840</v>
      </c>
      <c r="C100" s="47">
        <f>VLOOKUP(A100,Portfolio!B:I,8,0)</f>
        <v>36.26</v>
      </c>
      <c r="D100" s="47">
        <f t="shared" ref="D100:D131" si="12">ROUND(C100*(1-$C$1),2)</f>
        <v>29.01</v>
      </c>
      <c r="E100" s="21">
        <f t="shared" ref="E100:E131" si="13">ROUND(D100*1.2,2)</f>
        <v>34.81</v>
      </c>
    </row>
    <row r="101" spans="1:8" x14ac:dyDescent="0.25">
      <c r="A101" s="14" t="s">
        <v>888</v>
      </c>
      <c r="B101" s="14" t="s">
        <v>889</v>
      </c>
      <c r="C101" s="47">
        <f>VLOOKUP(A101,Portfolio!B:I,8,0)</f>
        <v>73.67</v>
      </c>
      <c r="D101" s="47">
        <f t="shared" si="12"/>
        <v>58.94</v>
      </c>
      <c r="E101" s="21">
        <f t="shared" si="13"/>
        <v>70.73</v>
      </c>
    </row>
    <row r="102" spans="1:8" x14ac:dyDescent="0.25">
      <c r="A102" s="14" t="s">
        <v>878</v>
      </c>
      <c r="B102" s="14" t="s">
        <v>879</v>
      </c>
      <c r="C102" s="47">
        <f>VLOOKUP(A102,Portfolio!B:I,8,0)</f>
        <v>102.16</v>
      </c>
      <c r="D102" s="47">
        <f t="shared" si="12"/>
        <v>81.73</v>
      </c>
      <c r="E102" s="21">
        <f t="shared" si="13"/>
        <v>98.08</v>
      </c>
    </row>
    <row r="103" spans="1:8" x14ac:dyDescent="0.25">
      <c r="A103" s="14" t="s">
        <v>853</v>
      </c>
      <c r="B103" s="14" t="s">
        <v>854</v>
      </c>
      <c r="C103" s="47">
        <f>VLOOKUP(A103,Portfolio!B:I,8,0)</f>
        <v>49.93</v>
      </c>
      <c r="D103" s="47">
        <f t="shared" si="12"/>
        <v>39.94</v>
      </c>
      <c r="E103" s="21">
        <f t="shared" si="13"/>
        <v>47.93</v>
      </c>
    </row>
    <row r="104" spans="1:8" x14ac:dyDescent="0.25">
      <c r="A104" s="19" t="s">
        <v>760</v>
      </c>
      <c r="B104" s="20" t="s">
        <v>761</v>
      </c>
      <c r="C104" s="47">
        <f>VLOOKUP(A104,Portfolio!B:I,8,0)</f>
        <v>17.21</v>
      </c>
      <c r="D104" s="47">
        <f t="shared" si="12"/>
        <v>13.77</v>
      </c>
      <c r="E104" s="21">
        <f t="shared" si="13"/>
        <v>16.52</v>
      </c>
      <c r="G104" s="52">
        <f>VLOOKUP(A104,Portfolio!B:O,14,0)</f>
        <v>12.09</v>
      </c>
      <c r="H104" s="52">
        <f t="shared" ref="H104:H114" si="14">+G104-D104</f>
        <v>-1.6799999999999997</v>
      </c>
    </row>
    <row r="105" spans="1:8" x14ac:dyDescent="0.25">
      <c r="A105" s="19" t="s">
        <v>925</v>
      </c>
      <c r="B105" s="20" t="s">
        <v>926</v>
      </c>
      <c r="C105" s="47">
        <f>VLOOKUP(A105,Portfolio!B:I,8,0)</f>
        <v>39.159999999999997</v>
      </c>
      <c r="D105" s="47">
        <f t="shared" si="12"/>
        <v>31.33</v>
      </c>
      <c r="E105" s="21">
        <f t="shared" si="13"/>
        <v>37.6</v>
      </c>
      <c r="G105" s="52">
        <f>VLOOKUP(A105,Portfolio!B:O,14,0)</f>
        <v>26.092000000000002</v>
      </c>
      <c r="H105" s="52">
        <f t="shared" si="14"/>
        <v>-5.237999999999996</v>
      </c>
    </row>
    <row r="106" spans="1:8" x14ac:dyDescent="0.25">
      <c r="A106" s="19" t="s">
        <v>630</v>
      </c>
      <c r="B106" s="20" t="s">
        <v>631</v>
      </c>
      <c r="C106" s="47">
        <f>VLOOKUP(A106,Portfolio!B:I,8,0)</f>
        <v>39.159999999999997</v>
      </c>
      <c r="D106" s="47">
        <f t="shared" si="12"/>
        <v>31.33</v>
      </c>
      <c r="E106" s="21">
        <f t="shared" si="13"/>
        <v>37.6</v>
      </c>
      <c r="G106" s="52">
        <f>VLOOKUP(A106,Portfolio!B:O,14,0)</f>
        <v>26.092000000000002</v>
      </c>
      <c r="H106" s="52">
        <f t="shared" si="14"/>
        <v>-5.237999999999996</v>
      </c>
    </row>
    <row r="107" spans="1:8" x14ac:dyDescent="0.25">
      <c r="A107" s="19" t="s">
        <v>967</v>
      </c>
      <c r="B107" s="20" t="s">
        <v>968</v>
      </c>
      <c r="C107" s="47">
        <f>VLOOKUP(A107,Portfolio!B:I,8,0)</f>
        <v>6.52</v>
      </c>
      <c r="D107" s="47">
        <f t="shared" si="12"/>
        <v>5.22</v>
      </c>
      <c r="E107" s="21">
        <f t="shared" si="13"/>
        <v>6.26</v>
      </c>
      <c r="G107" s="52">
        <f>VLOOKUP(A107,Portfolio!B:O,14,0)</f>
        <v>4.58</v>
      </c>
      <c r="H107" s="52">
        <f t="shared" si="14"/>
        <v>-0.63999999999999968</v>
      </c>
    </row>
    <row r="108" spans="1:8" x14ac:dyDescent="0.25">
      <c r="A108" s="19" t="s">
        <v>975</v>
      </c>
      <c r="B108" s="20" t="s">
        <v>976</v>
      </c>
      <c r="C108" s="47">
        <f>VLOOKUP(A108,Portfolio!B:I,8,0)</f>
        <v>9.7200000000000006</v>
      </c>
      <c r="D108" s="47">
        <f t="shared" si="12"/>
        <v>7.78</v>
      </c>
      <c r="E108" s="21">
        <f t="shared" si="13"/>
        <v>9.34</v>
      </c>
      <c r="G108" s="52">
        <f>VLOOKUP(A108,Portfolio!B:O,14,0)</f>
        <v>6.45</v>
      </c>
      <c r="H108" s="52">
        <f t="shared" si="14"/>
        <v>-1.33</v>
      </c>
    </row>
    <row r="109" spans="1:8" x14ac:dyDescent="0.25">
      <c r="A109" s="19" t="s">
        <v>718</v>
      </c>
      <c r="B109" s="20" t="s">
        <v>719</v>
      </c>
      <c r="C109" s="47">
        <f>VLOOKUP(A109,Portfolio!B:I,8,0)</f>
        <v>7.52</v>
      </c>
      <c r="D109" s="47">
        <f t="shared" si="12"/>
        <v>6.02</v>
      </c>
      <c r="E109" s="21">
        <f t="shared" si="13"/>
        <v>7.22</v>
      </c>
      <c r="G109" s="52">
        <f>VLOOKUP(A109,Portfolio!B:O,14,0)</f>
        <v>5.04</v>
      </c>
      <c r="H109" s="52">
        <f t="shared" si="14"/>
        <v>-0.97999999999999954</v>
      </c>
    </row>
    <row r="110" spans="1:8" x14ac:dyDescent="0.25">
      <c r="A110" s="19" t="s">
        <v>789</v>
      </c>
      <c r="B110" s="20" t="s">
        <v>790</v>
      </c>
      <c r="C110" s="47">
        <f>VLOOKUP(A110,Portfolio!B:I,8,0)</f>
        <v>7.52</v>
      </c>
      <c r="D110" s="47">
        <f t="shared" si="12"/>
        <v>6.02</v>
      </c>
      <c r="E110" s="21">
        <f t="shared" si="13"/>
        <v>7.22</v>
      </c>
      <c r="G110" s="52">
        <f>VLOOKUP(A110,Portfolio!B:O,14,0)</f>
        <v>5.04</v>
      </c>
      <c r="H110" s="52">
        <f t="shared" si="14"/>
        <v>-0.97999999999999954</v>
      </c>
    </row>
    <row r="111" spans="1:8" x14ac:dyDescent="0.25">
      <c r="A111" s="19" t="s">
        <v>720</v>
      </c>
      <c r="B111" s="20" t="s">
        <v>721</v>
      </c>
      <c r="C111" s="47">
        <f>VLOOKUP(A111,Portfolio!B:I,8,0)</f>
        <v>7.52</v>
      </c>
      <c r="D111" s="47">
        <f t="shared" si="12"/>
        <v>6.02</v>
      </c>
      <c r="E111" s="21">
        <f t="shared" si="13"/>
        <v>7.22</v>
      </c>
      <c r="G111" s="52">
        <f>VLOOKUP(A111,Portfolio!B:O,14,0)</f>
        <v>5.04</v>
      </c>
      <c r="H111" s="52">
        <f t="shared" si="14"/>
        <v>-0.97999999999999954</v>
      </c>
    </row>
    <row r="112" spans="1:8" x14ac:dyDescent="0.25">
      <c r="A112" s="19" t="s">
        <v>740</v>
      </c>
      <c r="B112" s="20" t="s">
        <v>741</v>
      </c>
      <c r="C112" s="47">
        <f>VLOOKUP(A112,Portfolio!B:I,8,0)</f>
        <v>7.52</v>
      </c>
      <c r="D112" s="47">
        <f t="shared" si="12"/>
        <v>6.02</v>
      </c>
      <c r="E112" s="21">
        <f t="shared" si="13"/>
        <v>7.22</v>
      </c>
      <c r="G112" s="52">
        <f>VLOOKUP(A112,Portfolio!B:O,14,0)</f>
        <v>5.04</v>
      </c>
      <c r="H112" s="52">
        <f t="shared" si="14"/>
        <v>-0.97999999999999954</v>
      </c>
    </row>
    <row r="113" spans="1:8" x14ac:dyDescent="0.25">
      <c r="A113" s="19" t="s">
        <v>642</v>
      </c>
      <c r="B113" s="20" t="s">
        <v>643</v>
      </c>
      <c r="C113" s="47">
        <f>VLOOKUP(A113,Portfolio!B:I,8,0)</f>
        <v>25.45</v>
      </c>
      <c r="D113" s="47">
        <f t="shared" si="12"/>
        <v>20.36</v>
      </c>
      <c r="E113" s="21">
        <f t="shared" si="13"/>
        <v>24.43</v>
      </c>
      <c r="G113" s="52">
        <f>VLOOKUP(A113,Portfolio!B:O,14,0)</f>
        <v>16.86712</v>
      </c>
      <c r="H113" s="52">
        <f t="shared" si="14"/>
        <v>-3.4928799999999995</v>
      </c>
    </row>
    <row r="114" spans="1:8" x14ac:dyDescent="0.25">
      <c r="A114" s="19" t="s">
        <v>824</v>
      </c>
      <c r="B114" s="20" t="s">
        <v>825</v>
      </c>
      <c r="C114" s="47">
        <f>VLOOKUP(A114,Portfolio!B:I,8,0)</f>
        <v>8.52</v>
      </c>
      <c r="D114" s="47">
        <f t="shared" si="12"/>
        <v>6.82</v>
      </c>
      <c r="E114" s="21">
        <f t="shared" si="13"/>
        <v>8.18</v>
      </c>
      <c r="G114" s="52">
        <f>VLOOKUP(A114,Portfolio!B:O,14,0)</f>
        <v>5.74</v>
      </c>
      <c r="H114" s="52">
        <f t="shared" si="14"/>
        <v>-1.08</v>
      </c>
    </row>
    <row r="115" spans="1:8" x14ac:dyDescent="0.25">
      <c r="A115" s="14" t="s">
        <v>915</v>
      </c>
      <c r="B115" s="14" t="s">
        <v>916</v>
      </c>
      <c r="C115" s="47">
        <f>VLOOKUP(A115,Portfolio!B:I,8,0)</f>
        <v>39.409999999999997</v>
      </c>
      <c r="D115" s="47">
        <f t="shared" si="12"/>
        <v>31.53</v>
      </c>
      <c r="E115" s="21">
        <f t="shared" si="13"/>
        <v>37.840000000000003</v>
      </c>
    </row>
    <row r="116" spans="1:8" x14ac:dyDescent="0.25">
      <c r="A116" s="19" t="s">
        <v>784</v>
      </c>
      <c r="B116" s="20" t="s">
        <v>785</v>
      </c>
      <c r="C116" s="47">
        <f>VLOOKUP(A116,Portfolio!B:I,8,0)</f>
        <v>9.99</v>
      </c>
      <c r="D116" s="47">
        <f t="shared" si="12"/>
        <v>7.99</v>
      </c>
      <c r="E116" s="21">
        <f t="shared" si="13"/>
        <v>9.59</v>
      </c>
      <c r="G116" s="52">
        <f>VLOOKUP(A116,Portfolio!B:O,14,0)</f>
        <v>6.44</v>
      </c>
      <c r="H116" s="52">
        <f t="shared" ref="H116:H163" si="15">+G116-D116</f>
        <v>-1.5499999999999998</v>
      </c>
    </row>
    <row r="117" spans="1:8" x14ac:dyDescent="0.25">
      <c r="A117" s="19" t="s">
        <v>865</v>
      </c>
      <c r="B117" s="20" t="s">
        <v>866</v>
      </c>
      <c r="C117" s="47">
        <f>VLOOKUP(A117,Portfolio!B:I,8,0)</f>
        <v>6.9</v>
      </c>
      <c r="D117" s="47">
        <f t="shared" si="12"/>
        <v>5.52</v>
      </c>
      <c r="E117" s="21">
        <f t="shared" si="13"/>
        <v>6.62</v>
      </c>
      <c r="G117" s="52">
        <f>VLOOKUP(A117,Portfolio!B:O,14,0)</f>
        <v>4.87</v>
      </c>
      <c r="H117" s="52">
        <f t="shared" si="15"/>
        <v>-0.64999999999999947</v>
      </c>
    </row>
    <row r="118" spans="1:8" x14ac:dyDescent="0.25">
      <c r="A118" s="19" t="s">
        <v>691</v>
      </c>
      <c r="B118" s="20" t="s">
        <v>692</v>
      </c>
      <c r="C118" s="47">
        <f>VLOOKUP(A118,Portfolio!B:I,8,0)</f>
        <v>27.12</v>
      </c>
      <c r="D118" s="47">
        <f t="shared" si="12"/>
        <v>21.7</v>
      </c>
      <c r="E118" s="21">
        <f t="shared" si="13"/>
        <v>26.04</v>
      </c>
      <c r="G118" s="52">
        <f>VLOOKUP(A118,Portfolio!B:O,14,0)</f>
        <v>15.700000000000001</v>
      </c>
      <c r="H118" s="52">
        <f t="shared" si="15"/>
        <v>-5.9999999999999982</v>
      </c>
    </row>
    <row r="119" spans="1:8" x14ac:dyDescent="0.25">
      <c r="A119" s="19" t="s">
        <v>1003</v>
      </c>
      <c r="B119" s="20" t="s">
        <v>1004</v>
      </c>
      <c r="C119" s="47">
        <f>VLOOKUP(A119,Portfolio!B:I,8,0)</f>
        <v>5.03</v>
      </c>
      <c r="D119" s="47">
        <f t="shared" si="12"/>
        <v>4.0199999999999996</v>
      </c>
      <c r="E119" s="21">
        <f t="shared" si="13"/>
        <v>4.82</v>
      </c>
      <c r="G119" s="52">
        <f>VLOOKUP(A119,Portfolio!B:O,14,0)</f>
        <v>3.32</v>
      </c>
      <c r="H119" s="52">
        <f t="shared" si="15"/>
        <v>-0.69999999999999973</v>
      </c>
    </row>
    <row r="120" spans="1:8" x14ac:dyDescent="0.25">
      <c r="A120" s="19" t="s">
        <v>724</v>
      </c>
      <c r="B120" s="20" t="s">
        <v>725</v>
      </c>
      <c r="C120" s="47">
        <f>VLOOKUP(A120,Portfolio!B:I,8,0)</f>
        <v>6.74</v>
      </c>
      <c r="D120" s="47">
        <f t="shared" si="12"/>
        <v>5.39</v>
      </c>
      <c r="E120" s="21">
        <f t="shared" si="13"/>
        <v>6.47</v>
      </c>
      <c r="G120" s="52">
        <f>VLOOKUP(A120,Portfolio!B:O,14,0)</f>
        <v>4.54</v>
      </c>
      <c r="H120" s="52">
        <f t="shared" si="15"/>
        <v>-0.84999999999999964</v>
      </c>
    </row>
    <row r="121" spans="1:8" x14ac:dyDescent="0.25">
      <c r="A121" s="19" t="s">
        <v>727</v>
      </c>
      <c r="B121" s="20" t="s">
        <v>728</v>
      </c>
      <c r="C121" s="47">
        <f>VLOOKUP(A121,Portfolio!B:I,8,0)</f>
        <v>7.54</v>
      </c>
      <c r="D121" s="47">
        <f t="shared" si="12"/>
        <v>6.03</v>
      </c>
      <c r="E121" s="21">
        <f t="shared" si="13"/>
        <v>7.24</v>
      </c>
      <c r="G121" s="52">
        <f>VLOOKUP(A121,Portfolio!B:O,14,0)</f>
        <v>5.13</v>
      </c>
      <c r="H121" s="52">
        <f t="shared" si="15"/>
        <v>-0.90000000000000036</v>
      </c>
    </row>
    <row r="122" spans="1:8" x14ac:dyDescent="0.25">
      <c r="A122" s="19" t="s">
        <v>919</v>
      </c>
      <c r="B122" s="20" t="s">
        <v>920</v>
      </c>
      <c r="C122" s="47">
        <f>VLOOKUP(A122,Portfolio!B:I,8,0)</f>
        <v>7.56</v>
      </c>
      <c r="D122" s="47">
        <f t="shared" si="12"/>
        <v>6.05</v>
      </c>
      <c r="E122" s="21">
        <f t="shared" si="13"/>
        <v>7.26</v>
      </c>
      <c r="G122" s="52">
        <f>VLOOKUP(A122,Portfolio!B:O,14,0)</f>
        <v>4.95</v>
      </c>
      <c r="H122" s="52">
        <f t="shared" si="15"/>
        <v>-1.0999999999999996</v>
      </c>
    </row>
    <row r="123" spans="1:8" x14ac:dyDescent="0.25">
      <c r="A123" s="19" t="s">
        <v>2042</v>
      </c>
      <c r="B123" s="20" t="s">
        <v>2043</v>
      </c>
      <c r="C123" s="47">
        <f>VLOOKUP(A123,Portfolio!B:I,8,0)</f>
        <v>6.51</v>
      </c>
      <c r="D123" s="47">
        <f t="shared" si="12"/>
        <v>5.21</v>
      </c>
      <c r="E123" s="21">
        <f t="shared" si="13"/>
        <v>6.25</v>
      </c>
      <c r="G123" s="52">
        <f>VLOOKUP(A123,Portfolio!B:O,14,0)</f>
        <v>4.4700000000000006</v>
      </c>
      <c r="H123" s="52">
        <f t="shared" si="15"/>
        <v>-0.73999999999999932</v>
      </c>
    </row>
    <row r="124" spans="1:8" x14ac:dyDescent="0.25">
      <c r="A124" s="19" t="s">
        <v>929</v>
      </c>
      <c r="B124" s="20" t="s">
        <v>930</v>
      </c>
      <c r="C124" s="47">
        <f>VLOOKUP(A124,Portfolio!B:I,8,0)</f>
        <v>7.08</v>
      </c>
      <c r="D124" s="47">
        <f t="shared" si="12"/>
        <v>5.66</v>
      </c>
      <c r="E124" s="21">
        <f t="shared" si="13"/>
        <v>6.79</v>
      </c>
      <c r="G124" s="52">
        <f>VLOOKUP(A124,Portfolio!B:O,14,0)</f>
        <v>4.5900000000000007</v>
      </c>
      <c r="H124" s="52">
        <f t="shared" si="15"/>
        <v>-1.0699999999999994</v>
      </c>
    </row>
    <row r="125" spans="1:8" x14ac:dyDescent="0.25">
      <c r="A125" s="19" t="s">
        <v>987</v>
      </c>
      <c r="B125" s="20" t="s">
        <v>988</v>
      </c>
      <c r="C125" s="47">
        <f>VLOOKUP(A125,Portfolio!B:I,8,0)</f>
        <v>6.15</v>
      </c>
      <c r="D125" s="47">
        <f t="shared" si="12"/>
        <v>4.92</v>
      </c>
      <c r="E125" s="21">
        <f t="shared" si="13"/>
        <v>5.9</v>
      </c>
      <c r="G125" s="52">
        <f>VLOOKUP(A125,Portfolio!B:O,14,0)</f>
        <v>4.05</v>
      </c>
      <c r="H125" s="52">
        <f t="shared" si="15"/>
        <v>-0.87000000000000011</v>
      </c>
    </row>
    <row r="126" spans="1:8" x14ac:dyDescent="0.25">
      <c r="A126" s="19" t="s">
        <v>989</v>
      </c>
      <c r="B126" s="20" t="s">
        <v>990</v>
      </c>
      <c r="C126" s="47">
        <f>VLOOKUP(A126,Portfolio!B:I,8,0)</f>
        <v>6.15</v>
      </c>
      <c r="D126" s="47">
        <f t="shared" si="12"/>
        <v>4.92</v>
      </c>
      <c r="E126" s="21">
        <f t="shared" si="13"/>
        <v>5.9</v>
      </c>
      <c r="G126" s="52">
        <f>VLOOKUP(A126,Portfolio!B:O,14,0)</f>
        <v>4.05</v>
      </c>
      <c r="H126" s="52">
        <f t="shared" si="15"/>
        <v>-0.87000000000000011</v>
      </c>
    </row>
    <row r="127" spans="1:8" x14ac:dyDescent="0.25">
      <c r="A127" s="19" t="s">
        <v>927</v>
      </c>
      <c r="B127" s="20" t="s">
        <v>928</v>
      </c>
      <c r="C127" s="47">
        <f>VLOOKUP(A127,Portfolio!B:I,8,0)</f>
        <v>6.89</v>
      </c>
      <c r="D127" s="47">
        <f t="shared" si="12"/>
        <v>5.51</v>
      </c>
      <c r="E127" s="21">
        <f t="shared" si="13"/>
        <v>6.61</v>
      </c>
      <c r="G127" s="52">
        <f>VLOOKUP(A127,Portfolio!B:O,14,0)</f>
        <v>4.7</v>
      </c>
      <c r="H127" s="52">
        <f t="shared" si="15"/>
        <v>-0.80999999999999961</v>
      </c>
    </row>
    <row r="128" spans="1:8" x14ac:dyDescent="0.25">
      <c r="A128" s="19" t="s">
        <v>963</v>
      </c>
      <c r="B128" s="20" t="s">
        <v>964</v>
      </c>
      <c r="C128" s="47">
        <f>VLOOKUP(A128,Portfolio!B:I,8,0)</f>
        <v>8.73</v>
      </c>
      <c r="D128" s="47">
        <f t="shared" si="12"/>
        <v>6.98</v>
      </c>
      <c r="E128" s="21">
        <f t="shared" si="13"/>
        <v>8.3800000000000008</v>
      </c>
      <c r="G128" s="52">
        <f>VLOOKUP(A128,Portfolio!B:O,14,0)</f>
        <v>5.5100000000000007</v>
      </c>
      <c r="H128" s="52">
        <f t="shared" si="15"/>
        <v>-1.4699999999999998</v>
      </c>
    </row>
    <row r="129" spans="1:8" x14ac:dyDescent="0.25">
      <c r="A129" s="19" t="s">
        <v>965</v>
      </c>
      <c r="B129" s="20" t="s">
        <v>966</v>
      </c>
      <c r="C129" s="47">
        <f>VLOOKUP(A129,Portfolio!B:I,8,0)</f>
        <v>8.73</v>
      </c>
      <c r="D129" s="47">
        <f t="shared" si="12"/>
        <v>6.98</v>
      </c>
      <c r="E129" s="21">
        <f t="shared" si="13"/>
        <v>8.3800000000000008</v>
      </c>
      <c r="G129" s="52">
        <f>VLOOKUP(A129,Portfolio!B:O,14,0)</f>
        <v>5.5100000000000007</v>
      </c>
      <c r="H129" s="52">
        <f t="shared" si="15"/>
        <v>-1.4699999999999998</v>
      </c>
    </row>
    <row r="130" spans="1:8" x14ac:dyDescent="0.25">
      <c r="A130" s="19" t="s">
        <v>782</v>
      </c>
      <c r="B130" s="20" t="s">
        <v>783</v>
      </c>
      <c r="C130" s="47">
        <f>VLOOKUP(A130,Portfolio!B:I,8,0)</f>
        <v>8.27</v>
      </c>
      <c r="D130" s="47">
        <f t="shared" si="12"/>
        <v>6.62</v>
      </c>
      <c r="E130" s="21">
        <f t="shared" si="13"/>
        <v>7.94</v>
      </c>
      <c r="G130" s="52">
        <f>VLOOKUP(A130,Portfolio!B:O,14,0)</f>
        <v>5.41</v>
      </c>
      <c r="H130" s="52">
        <f t="shared" si="15"/>
        <v>-1.21</v>
      </c>
    </row>
    <row r="131" spans="1:8" x14ac:dyDescent="0.25">
      <c r="A131" s="19" t="s">
        <v>977</v>
      </c>
      <c r="B131" s="20" t="s">
        <v>978</v>
      </c>
      <c r="C131" s="47">
        <f>VLOOKUP(A131,Portfolio!B:I,8,0)</f>
        <v>16.66</v>
      </c>
      <c r="D131" s="47">
        <f t="shared" si="12"/>
        <v>13.33</v>
      </c>
      <c r="E131" s="21">
        <f t="shared" si="13"/>
        <v>16</v>
      </c>
      <c r="G131" s="52">
        <f>VLOOKUP(A131,Portfolio!B:O,14,0)</f>
        <v>10.959999999999999</v>
      </c>
      <c r="H131" s="52">
        <f t="shared" si="15"/>
        <v>-2.370000000000001</v>
      </c>
    </row>
    <row r="132" spans="1:8" x14ac:dyDescent="0.25">
      <c r="A132" s="19" t="s">
        <v>713</v>
      </c>
      <c r="B132" s="20" t="s">
        <v>714</v>
      </c>
      <c r="C132" s="47">
        <f>VLOOKUP(A132,Portfolio!B:I,8,0)</f>
        <v>6.75</v>
      </c>
      <c r="D132" s="47">
        <f t="shared" ref="D132:D163" si="16">ROUND(C132*(1-$C$1),2)</f>
        <v>5.4</v>
      </c>
      <c r="E132" s="21">
        <f t="shared" ref="E132:E163" si="17">ROUND(D132*1.2,2)</f>
        <v>6.48</v>
      </c>
      <c r="G132" s="52">
        <f>VLOOKUP(A132,Portfolio!B:O,14,0)</f>
        <v>4.1100000000000003</v>
      </c>
      <c r="H132" s="52">
        <f t="shared" si="15"/>
        <v>-1.29</v>
      </c>
    </row>
    <row r="133" spans="1:8" x14ac:dyDescent="0.25">
      <c r="A133" s="19" t="s">
        <v>937</v>
      </c>
      <c r="B133" s="20" t="s">
        <v>938</v>
      </c>
      <c r="C133" s="47">
        <f>VLOOKUP(A133,Portfolio!B:I,8,0)</f>
        <v>12.44</v>
      </c>
      <c r="D133" s="47">
        <f t="shared" si="16"/>
        <v>9.9499999999999993</v>
      </c>
      <c r="E133" s="21">
        <f t="shared" si="17"/>
        <v>11.94</v>
      </c>
      <c r="G133" s="52">
        <f>VLOOKUP(A133,Portfolio!B:O,14,0)</f>
        <v>8.33</v>
      </c>
      <c r="H133" s="52">
        <f t="shared" si="15"/>
        <v>-1.6199999999999992</v>
      </c>
    </row>
    <row r="134" spans="1:8" x14ac:dyDescent="0.25">
      <c r="A134" s="19" t="s">
        <v>657</v>
      </c>
      <c r="B134" s="20" t="s">
        <v>658</v>
      </c>
      <c r="C134" s="47">
        <f>VLOOKUP(A134,Portfolio!B:I,8,0)</f>
        <v>21.65</v>
      </c>
      <c r="D134" s="47">
        <f t="shared" si="16"/>
        <v>17.32</v>
      </c>
      <c r="E134" s="21">
        <f t="shared" si="17"/>
        <v>20.78</v>
      </c>
      <c r="G134" s="52">
        <f>VLOOKUP(A134,Portfolio!B:O,14,0)</f>
        <v>15.809999999999999</v>
      </c>
      <c r="H134" s="52">
        <f t="shared" si="15"/>
        <v>-1.5100000000000016</v>
      </c>
    </row>
    <row r="135" spans="1:8" x14ac:dyDescent="0.25">
      <c r="A135" s="19" t="s">
        <v>764</v>
      </c>
      <c r="B135" s="20" t="s">
        <v>765</v>
      </c>
      <c r="C135" s="47">
        <f>VLOOKUP(A135,Portfolio!B:I,8,0)</f>
        <v>7.84</v>
      </c>
      <c r="D135" s="47">
        <f t="shared" si="16"/>
        <v>6.27</v>
      </c>
      <c r="E135" s="21">
        <f t="shared" si="17"/>
        <v>7.52</v>
      </c>
      <c r="G135" s="52">
        <f>VLOOKUP(A135,Portfolio!B:O,14,0)</f>
        <v>5.1400000000000006</v>
      </c>
      <c r="H135" s="52">
        <f t="shared" si="15"/>
        <v>-1.129999999999999</v>
      </c>
    </row>
    <row r="136" spans="1:8" x14ac:dyDescent="0.25">
      <c r="A136" s="19" t="s">
        <v>994</v>
      </c>
      <c r="B136" s="20" t="s">
        <v>995</v>
      </c>
      <c r="C136" s="47">
        <f>VLOOKUP(A136,Portfolio!B:I,8,0)</f>
        <v>5.0999999999999996</v>
      </c>
      <c r="D136" s="47">
        <f t="shared" si="16"/>
        <v>4.08</v>
      </c>
      <c r="E136" s="21">
        <f t="shared" si="17"/>
        <v>4.9000000000000004</v>
      </c>
      <c r="G136" s="52">
        <f>VLOOKUP(A136,Portfolio!B:O,14,0)</f>
        <v>3.4499999999999997</v>
      </c>
      <c r="H136" s="52">
        <f t="shared" si="15"/>
        <v>-0.63000000000000034</v>
      </c>
    </row>
    <row r="137" spans="1:8" x14ac:dyDescent="0.25">
      <c r="A137" s="19" t="s">
        <v>997</v>
      </c>
      <c r="B137" s="20" t="s">
        <v>998</v>
      </c>
      <c r="C137" s="47">
        <f>VLOOKUP(A137,Portfolio!B:I,8,0)</f>
        <v>5.0999999999999996</v>
      </c>
      <c r="D137" s="47">
        <f t="shared" si="16"/>
        <v>4.08</v>
      </c>
      <c r="E137" s="21">
        <f t="shared" si="17"/>
        <v>4.9000000000000004</v>
      </c>
      <c r="G137" s="52">
        <f>VLOOKUP(A137,Portfolio!B:O,14,0)</f>
        <v>3.4699999999999998</v>
      </c>
      <c r="H137" s="52">
        <f t="shared" si="15"/>
        <v>-0.61000000000000032</v>
      </c>
    </row>
    <row r="138" spans="1:8" x14ac:dyDescent="0.25">
      <c r="A138" s="19" t="s">
        <v>2033</v>
      </c>
      <c r="B138" s="20" t="s">
        <v>2034</v>
      </c>
      <c r="C138" s="47">
        <f>VLOOKUP(A138,Portfolio!B:I,8,0)</f>
        <v>9.7899999999999991</v>
      </c>
      <c r="D138" s="47">
        <f t="shared" si="16"/>
        <v>7.83</v>
      </c>
      <c r="E138" s="21">
        <f t="shared" si="17"/>
        <v>9.4</v>
      </c>
      <c r="G138" s="52">
        <f>VLOOKUP(A138,Portfolio!B:O,14,0)</f>
        <v>6.8500000000000005</v>
      </c>
      <c r="H138" s="52">
        <f t="shared" si="15"/>
        <v>-0.97999999999999954</v>
      </c>
    </row>
    <row r="139" spans="1:8" x14ac:dyDescent="0.25">
      <c r="A139" s="19" t="s">
        <v>2031</v>
      </c>
      <c r="B139" s="20" t="s">
        <v>2032</v>
      </c>
      <c r="C139" s="47">
        <f>VLOOKUP(A139,Portfolio!B:I,8,0)</f>
        <v>18.5</v>
      </c>
      <c r="D139" s="47">
        <f t="shared" si="16"/>
        <v>14.8</v>
      </c>
      <c r="E139" s="21">
        <f t="shared" si="17"/>
        <v>17.760000000000002</v>
      </c>
      <c r="G139" s="52" t="e">
        <f>VLOOKUP(A139,Portfolio!B:O,14,0)</f>
        <v>#N/A</v>
      </c>
      <c r="H139" s="52" t="e">
        <f t="shared" si="15"/>
        <v>#N/A</v>
      </c>
    </row>
    <row r="140" spans="1:8" x14ac:dyDescent="0.25">
      <c r="A140" s="19" t="s">
        <v>645</v>
      </c>
      <c r="B140" s="20" t="s">
        <v>646</v>
      </c>
      <c r="C140" s="47">
        <f>VLOOKUP(A140,Portfolio!B:I,8,0)</f>
        <v>9.06</v>
      </c>
      <c r="D140" s="47">
        <f t="shared" si="16"/>
        <v>7.25</v>
      </c>
      <c r="E140" s="21">
        <f t="shared" si="17"/>
        <v>8.6999999999999993</v>
      </c>
      <c r="G140" s="52">
        <f>VLOOKUP(A140,Portfolio!B:O,14,0)</f>
        <v>5.9300000000000006</v>
      </c>
      <c r="H140" s="52">
        <f t="shared" si="15"/>
        <v>-1.3199999999999994</v>
      </c>
    </row>
    <row r="141" spans="1:8" x14ac:dyDescent="0.25">
      <c r="A141" s="19" t="s">
        <v>797</v>
      </c>
      <c r="B141" s="20" t="s">
        <v>798</v>
      </c>
      <c r="C141" s="47">
        <f>VLOOKUP(A141,Portfolio!B:I,8,0)</f>
        <v>7.2</v>
      </c>
      <c r="D141" s="47">
        <f t="shared" si="16"/>
        <v>5.76</v>
      </c>
      <c r="E141" s="21">
        <f t="shared" si="17"/>
        <v>6.91</v>
      </c>
      <c r="G141" s="52">
        <f>VLOOKUP(A141,Portfolio!B:O,14,0)</f>
        <v>4.9800000000000004</v>
      </c>
      <c r="H141" s="52">
        <f t="shared" si="15"/>
        <v>-0.77999999999999936</v>
      </c>
    </row>
    <row r="142" spans="1:8" x14ac:dyDescent="0.25">
      <c r="A142" s="19" t="s">
        <v>909</v>
      </c>
      <c r="B142" s="20" t="s">
        <v>910</v>
      </c>
      <c r="C142" s="47">
        <f>VLOOKUP(A142,Portfolio!B:I,8,0)</f>
        <v>7.2</v>
      </c>
      <c r="D142" s="47">
        <f t="shared" si="16"/>
        <v>5.76</v>
      </c>
      <c r="E142" s="21">
        <f t="shared" si="17"/>
        <v>6.91</v>
      </c>
      <c r="G142" s="52">
        <f>VLOOKUP(A142,Portfolio!B:O,14,0)</f>
        <v>4.9800000000000004</v>
      </c>
      <c r="H142" s="52">
        <f t="shared" si="15"/>
        <v>-0.77999999999999936</v>
      </c>
    </row>
    <row r="143" spans="1:8" x14ac:dyDescent="0.25">
      <c r="A143" s="19" t="s">
        <v>688</v>
      </c>
      <c r="B143" s="20" t="s">
        <v>689</v>
      </c>
      <c r="C143" s="47">
        <f>VLOOKUP(A143,Portfolio!B:I,8,0)</f>
        <v>7.2</v>
      </c>
      <c r="D143" s="47">
        <f t="shared" si="16"/>
        <v>5.76</v>
      </c>
      <c r="E143" s="21">
        <f t="shared" si="17"/>
        <v>6.91</v>
      </c>
      <c r="G143" s="52">
        <f>VLOOKUP(A143,Portfolio!B:O,14,0)</f>
        <v>4.87</v>
      </c>
      <c r="H143" s="52">
        <f t="shared" si="15"/>
        <v>-0.88999999999999968</v>
      </c>
    </row>
    <row r="144" spans="1:8" x14ac:dyDescent="0.25">
      <c r="A144" s="19" t="s">
        <v>795</v>
      </c>
      <c r="B144" s="20" t="s">
        <v>796</v>
      </c>
      <c r="C144" s="47">
        <f>VLOOKUP(A144,Portfolio!B:I,8,0)</f>
        <v>7.2</v>
      </c>
      <c r="D144" s="47">
        <f t="shared" si="16"/>
        <v>5.76</v>
      </c>
      <c r="E144" s="21">
        <f t="shared" si="17"/>
        <v>6.91</v>
      </c>
      <c r="G144" s="52">
        <f>VLOOKUP(A144,Portfolio!B:O,14,0)</f>
        <v>4.9800000000000004</v>
      </c>
      <c r="H144" s="52">
        <f t="shared" si="15"/>
        <v>-0.77999999999999936</v>
      </c>
    </row>
    <row r="145" spans="1:8" x14ac:dyDescent="0.25">
      <c r="A145" s="19" t="s">
        <v>955</v>
      </c>
      <c r="B145" s="20" t="s">
        <v>956</v>
      </c>
      <c r="C145" s="47">
        <f>VLOOKUP(A145,Portfolio!B:I,8,0)</f>
        <v>7.77</v>
      </c>
      <c r="D145" s="47">
        <f t="shared" si="16"/>
        <v>6.22</v>
      </c>
      <c r="E145" s="21">
        <f t="shared" si="17"/>
        <v>7.46</v>
      </c>
      <c r="G145" s="52">
        <f>VLOOKUP(A145,Portfolio!B:O,14,0)</f>
        <v>5.17</v>
      </c>
      <c r="H145" s="52">
        <f t="shared" si="15"/>
        <v>-1.0499999999999998</v>
      </c>
    </row>
    <row r="146" spans="1:8" x14ac:dyDescent="0.25">
      <c r="A146" s="19" t="s">
        <v>953</v>
      </c>
      <c r="B146" s="20" t="s">
        <v>954</v>
      </c>
      <c r="C146" s="47">
        <f>VLOOKUP(A146,Portfolio!B:I,8,0)</f>
        <v>14.67</v>
      </c>
      <c r="D146" s="47">
        <f t="shared" si="16"/>
        <v>11.74</v>
      </c>
      <c r="E146" s="21">
        <f t="shared" si="17"/>
        <v>14.09</v>
      </c>
      <c r="G146" s="52">
        <f>VLOOKUP(A146,Portfolio!B:O,14,0)</f>
        <v>10.709999999999999</v>
      </c>
      <c r="H146" s="52">
        <f t="shared" si="15"/>
        <v>-1.0300000000000011</v>
      </c>
    </row>
    <row r="147" spans="1:8" x14ac:dyDescent="0.25">
      <c r="A147" s="19" t="s">
        <v>799</v>
      </c>
      <c r="B147" s="20" t="s">
        <v>800</v>
      </c>
      <c r="C147" s="47">
        <f>VLOOKUP(A147,Portfolio!B:I,8,0)</f>
        <v>6.34</v>
      </c>
      <c r="D147" s="47">
        <f t="shared" si="16"/>
        <v>5.07</v>
      </c>
      <c r="E147" s="21">
        <f t="shared" si="17"/>
        <v>6.08</v>
      </c>
      <c r="G147" s="52">
        <f>VLOOKUP(A147,Portfolio!B:O,14,0)</f>
        <v>4.41</v>
      </c>
      <c r="H147" s="52">
        <f t="shared" si="15"/>
        <v>-0.66000000000000014</v>
      </c>
    </row>
    <row r="148" spans="1:8" x14ac:dyDescent="0.25">
      <c r="A148" s="19" t="s">
        <v>801</v>
      </c>
      <c r="B148" s="20" t="s">
        <v>802</v>
      </c>
      <c r="C148" s="47">
        <f>VLOOKUP(A148,Portfolio!B:I,8,0)</f>
        <v>6.34</v>
      </c>
      <c r="D148" s="47">
        <f t="shared" si="16"/>
        <v>5.07</v>
      </c>
      <c r="E148" s="21">
        <f t="shared" si="17"/>
        <v>6.08</v>
      </c>
      <c r="G148" s="52">
        <f>VLOOKUP(A148,Portfolio!B:O,14,0)</f>
        <v>4.4400000000000004</v>
      </c>
      <c r="H148" s="52">
        <f t="shared" si="15"/>
        <v>-0.62999999999999989</v>
      </c>
    </row>
    <row r="149" spans="1:8" x14ac:dyDescent="0.25">
      <c r="A149" s="19" t="s">
        <v>828</v>
      </c>
      <c r="B149" s="20" t="s">
        <v>829</v>
      </c>
      <c r="C149" s="47">
        <f>VLOOKUP(A149,Portfolio!B:I,8,0)</f>
        <v>8.24</v>
      </c>
      <c r="D149" s="47">
        <f t="shared" si="16"/>
        <v>6.59</v>
      </c>
      <c r="E149" s="21">
        <f t="shared" si="17"/>
        <v>7.91</v>
      </c>
      <c r="G149" s="52">
        <f>VLOOKUP(A149,Portfolio!B:O,14,0)</f>
        <v>5.45</v>
      </c>
      <c r="H149" s="52">
        <f t="shared" si="15"/>
        <v>-1.1399999999999997</v>
      </c>
    </row>
    <row r="150" spans="1:8" x14ac:dyDescent="0.25">
      <c r="A150" s="19" t="s">
        <v>704</v>
      </c>
      <c r="B150" s="20" t="s">
        <v>705</v>
      </c>
      <c r="C150" s="47">
        <f>VLOOKUP(A150,Portfolio!B:I,8,0)</f>
        <v>83.91</v>
      </c>
      <c r="D150" s="47">
        <f t="shared" si="16"/>
        <v>67.13</v>
      </c>
      <c r="E150" s="21">
        <f t="shared" si="17"/>
        <v>80.56</v>
      </c>
      <c r="G150" s="52">
        <f>VLOOKUP(A150,Portfolio!B:O,14,0)</f>
        <v>57.64</v>
      </c>
      <c r="H150" s="52">
        <f t="shared" si="15"/>
        <v>-9.4899999999999949</v>
      </c>
    </row>
    <row r="151" spans="1:8" x14ac:dyDescent="0.25">
      <c r="A151" s="19" t="s">
        <v>961</v>
      </c>
      <c r="B151" s="20" t="s">
        <v>962</v>
      </c>
      <c r="C151" s="47">
        <f>VLOOKUP(A151,Portfolio!B:I,8,0)</f>
        <v>6.45</v>
      </c>
      <c r="D151" s="47">
        <f t="shared" si="16"/>
        <v>5.16</v>
      </c>
      <c r="E151" s="21">
        <f t="shared" si="17"/>
        <v>6.19</v>
      </c>
      <c r="G151" s="52">
        <f>VLOOKUP(A151,Portfolio!B:O,14,0)</f>
        <v>4.3</v>
      </c>
      <c r="H151" s="52">
        <f t="shared" si="15"/>
        <v>-0.86000000000000032</v>
      </c>
    </row>
    <row r="152" spans="1:8" x14ac:dyDescent="0.25">
      <c r="A152" s="19" t="s">
        <v>716</v>
      </c>
      <c r="B152" s="20" t="s">
        <v>717</v>
      </c>
      <c r="C152" s="47">
        <f>VLOOKUP(A152,Portfolio!B:I,8,0)</f>
        <v>49.57</v>
      </c>
      <c r="D152" s="47">
        <f t="shared" si="16"/>
        <v>39.659999999999997</v>
      </c>
      <c r="E152" s="21">
        <f t="shared" si="17"/>
        <v>47.59</v>
      </c>
      <c r="G152" s="52">
        <f>VLOOKUP(A152,Portfolio!B:O,14,0)</f>
        <v>30.114240000000002</v>
      </c>
      <c r="H152" s="52">
        <f t="shared" si="15"/>
        <v>-9.5457599999999942</v>
      </c>
    </row>
    <row r="153" spans="1:8" x14ac:dyDescent="0.25">
      <c r="A153" s="19" t="s">
        <v>923</v>
      </c>
      <c r="B153" s="20" t="s">
        <v>924</v>
      </c>
      <c r="C153" s="47">
        <f>VLOOKUP(A153,Portfolio!B:I,8,0)</f>
        <v>7.51</v>
      </c>
      <c r="D153" s="47">
        <f t="shared" si="16"/>
        <v>6.01</v>
      </c>
      <c r="E153" s="21">
        <f t="shared" si="17"/>
        <v>7.21</v>
      </c>
      <c r="G153" s="52">
        <f>VLOOKUP(A153,Portfolio!B:O,14,0)</f>
        <v>4.5</v>
      </c>
      <c r="H153" s="52">
        <f t="shared" si="15"/>
        <v>-1.5099999999999998</v>
      </c>
    </row>
    <row r="154" spans="1:8" x14ac:dyDescent="0.25">
      <c r="A154" s="19" t="s">
        <v>979</v>
      </c>
      <c r="B154" s="20" t="s">
        <v>980</v>
      </c>
      <c r="C154" s="47">
        <f>VLOOKUP(A154,Portfolio!B:I,8,0)</f>
        <v>6.19</v>
      </c>
      <c r="D154" s="47">
        <f t="shared" si="16"/>
        <v>4.95</v>
      </c>
      <c r="E154" s="21">
        <f t="shared" si="17"/>
        <v>5.94</v>
      </c>
      <c r="G154" s="52">
        <f>VLOOKUP(A154,Portfolio!B:O,14,0)</f>
        <v>4.12</v>
      </c>
      <c r="H154" s="52">
        <f t="shared" si="15"/>
        <v>-0.83000000000000007</v>
      </c>
    </row>
    <row r="155" spans="1:8" x14ac:dyDescent="0.25">
      <c r="A155" s="19" t="s">
        <v>985</v>
      </c>
      <c r="B155" s="20" t="s">
        <v>986</v>
      </c>
      <c r="C155" s="47">
        <f>VLOOKUP(A155,Portfolio!B:I,8,0)</f>
        <v>6.19</v>
      </c>
      <c r="D155" s="47">
        <f t="shared" si="16"/>
        <v>4.95</v>
      </c>
      <c r="E155" s="21">
        <f t="shared" si="17"/>
        <v>5.94</v>
      </c>
      <c r="G155" s="52">
        <f>VLOOKUP(A155,Portfolio!B:O,14,0)</f>
        <v>4.12</v>
      </c>
      <c r="H155" s="52">
        <f t="shared" si="15"/>
        <v>-0.83000000000000007</v>
      </c>
    </row>
    <row r="156" spans="1:8" x14ac:dyDescent="0.25">
      <c r="A156" s="19" t="s">
        <v>983</v>
      </c>
      <c r="B156" s="20" t="s">
        <v>984</v>
      </c>
      <c r="C156" s="47">
        <f>VLOOKUP(A156,Portfolio!B:I,8,0)</f>
        <v>6.19</v>
      </c>
      <c r="D156" s="47">
        <f t="shared" si="16"/>
        <v>4.95</v>
      </c>
      <c r="E156" s="21">
        <f t="shared" si="17"/>
        <v>5.94</v>
      </c>
      <c r="G156" s="52">
        <f>VLOOKUP(A156,Portfolio!B:O,14,0)</f>
        <v>4.12</v>
      </c>
      <c r="H156" s="52">
        <f t="shared" si="15"/>
        <v>-0.83000000000000007</v>
      </c>
    </row>
    <row r="157" spans="1:8" x14ac:dyDescent="0.25">
      <c r="A157" s="19" t="s">
        <v>896</v>
      </c>
      <c r="B157" s="20" t="s">
        <v>897</v>
      </c>
      <c r="C157" s="47">
        <f>VLOOKUP(A157,Portfolio!B:I,8,0)</f>
        <v>11.66</v>
      </c>
      <c r="D157" s="47">
        <f t="shared" si="16"/>
        <v>9.33</v>
      </c>
      <c r="E157" s="21">
        <f t="shared" si="17"/>
        <v>11.2</v>
      </c>
      <c r="G157" s="52">
        <f>VLOOKUP(A157,Portfolio!B:O,14,0)</f>
        <v>8.5499999999999989</v>
      </c>
      <c r="H157" s="52">
        <f t="shared" si="15"/>
        <v>-0.78000000000000114</v>
      </c>
    </row>
    <row r="158" spans="1:8" x14ac:dyDescent="0.25">
      <c r="A158" s="19" t="s">
        <v>635</v>
      </c>
      <c r="B158" s="20" t="s">
        <v>636</v>
      </c>
      <c r="C158" s="47">
        <f>VLOOKUP(A158,Portfolio!B:I,8,0)</f>
        <v>5.97</v>
      </c>
      <c r="D158" s="47">
        <f t="shared" si="16"/>
        <v>4.78</v>
      </c>
      <c r="E158" s="21">
        <f t="shared" si="17"/>
        <v>5.74</v>
      </c>
      <c r="G158" s="52">
        <f>VLOOKUP(A158,Portfolio!B:O,14,0)</f>
        <v>4.05</v>
      </c>
      <c r="H158" s="52">
        <f t="shared" si="15"/>
        <v>-0.73000000000000043</v>
      </c>
    </row>
    <row r="159" spans="1:8" x14ac:dyDescent="0.25">
      <c r="A159" s="19" t="s">
        <v>640</v>
      </c>
      <c r="B159" s="20" t="s">
        <v>641</v>
      </c>
      <c r="C159" s="47">
        <f>VLOOKUP(A159,Portfolio!B:I,8,0)</f>
        <v>5.97</v>
      </c>
      <c r="D159" s="47">
        <f t="shared" si="16"/>
        <v>4.78</v>
      </c>
      <c r="E159" s="21">
        <f t="shared" si="17"/>
        <v>5.74</v>
      </c>
      <c r="G159" s="52">
        <f>VLOOKUP(A159,Portfolio!B:O,14,0)</f>
        <v>4.05</v>
      </c>
      <c r="H159" s="52">
        <f t="shared" si="15"/>
        <v>-0.73000000000000043</v>
      </c>
    </row>
    <row r="160" spans="1:8" x14ac:dyDescent="0.25">
      <c r="A160" s="19" t="s">
        <v>638</v>
      </c>
      <c r="B160" s="20" t="s">
        <v>639</v>
      </c>
      <c r="C160" s="47">
        <f>VLOOKUP(A160,Portfolio!B:I,8,0)</f>
        <v>5.97</v>
      </c>
      <c r="D160" s="47">
        <f t="shared" si="16"/>
        <v>4.78</v>
      </c>
      <c r="E160" s="21">
        <f t="shared" si="17"/>
        <v>5.74</v>
      </c>
      <c r="G160" s="52">
        <f>VLOOKUP(A160,Portfolio!B:O,14,0)</f>
        <v>4.05</v>
      </c>
      <c r="H160" s="52">
        <f t="shared" si="15"/>
        <v>-0.73000000000000043</v>
      </c>
    </row>
    <row r="161" spans="1:8" x14ac:dyDescent="0.25">
      <c r="A161" s="19" t="s">
        <v>668</v>
      </c>
      <c r="B161" s="20" t="s">
        <v>669</v>
      </c>
      <c r="C161" s="47">
        <f>VLOOKUP(A161,Portfolio!B:I,8,0)</f>
        <v>10.17</v>
      </c>
      <c r="D161" s="47">
        <f t="shared" si="16"/>
        <v>8.14</v>
      </c>
      <c r="E161" s="21">
        <f t="shared" si="17"/>
        <v>9.77</v>
      </c>
      <c r="G161" s="52">
        <f>VLOOKUP(A161,Portfolio!B:O,14,0)</f>
        <v>6.7600000000000007</v>
      </c>
      <c r="H161" s="52">
        <f t="shared" si="15"/>
        <v>-1.38</v>
      </c>
    </row>
    <row r="162" spans="1:8" x14ac:dyDescent="0.25">
      <c r="A162" s="19" t="s">
        <v>886</v>
      </c>
      <c r="B162" s="20" t="s">
        <v>887</v>
      </c>
      <c r="C162" s="47">
        <f>VLOOKUP(A162,Portfolio!B:I,8,0)</f>
        <v>15.16</v>
      </c>
      <c r="D162" s="47">
        <f t="shared" si="16"/>
        <v>12.13</v>
      </c>
      <c r="E162" s="21">
        <f t="shared" si="17"/>
        <v>14.56</v>
      </c>
      <c r="G162" s="52">
        <f>VLOOKUP(A162,Portfolio!B:O,14,0)</f>
        <v>10.67</v>
      </c>
      <c r="H162" s="52">
        <f t="shared" si="15"/>
        <v>-1.4600000000000009</v>
      </c>
    </row>
    <row r="163" spans="1:8" x14ac:dyDescent="0.25">
      <c r="A163" s="14" t="s">
        <v>981</v>
      </c>
      <c r="B163" s="14" t="s">
        <v>982</v>
      </c>
      <c r="C163" s="47">
        <f>VLOOKUP(A163,Portfolio!B:I,8,0)</f>
        <v>8.33</v>
      </c>
      <c r="D163" s="47">
        <f t="shared" si="16"/>
        <v>6.66</v>
      </c>
      <c r="E163" s="21">
        <f t="shared" si="17"/>
        <v>7.99</v>
      </c>
      <c r="G163" s="52">
        <f>VLOOKUP(A163,Portfolio!B:O,14,0)</f>
        <v>5.4300000000000006</v>
      </c>
      <c r="H163" s="52">
        <f t="shared" si="15"/>
        <v>-1.2299999999999995</v>
      </c>
    </row>
    <row r="164" spans="1:8" x14ac:dyDescent="0.25">
      <c r="A164" s="14" t="s">
        <v>722</v>
      </c>
      <c r="B164" s="14" t="s">
        <v>723</v>
      </c>
      <c r="C164" s="47">
        <f>VLOOKUP(A164,Portfolio!B:I,8,0)</f>
        <v>43.47</v>
      </c>
      <c r="D164" s="47">
        <f t="shared" ref="D164:D181" si="18">ROUND(C164*(1-$C$1),2)</f>
        <v>34.78</v>
      </c>
      <c r="E164" s="21">
        <f t="shared" ref="E164:E181" si="19">ROUND(D164*1.2,2)</f>
        <v>41.74</v>
      </c>
    </row>
    <row r="165" spans="1:8" x14ac:dyDescent="0.25">
      <c r="A165" s="14" t="s">
        <v>805</v>
      </c>
      <c r="B165" s="14" t="s">
        <v>806</v>
      </c>
      <c r="C165" s="47">
        <f>VLOOKUP(A165,Portfolio!B:I,8,0)</f>
        <v>9.58</v>
      </c>
      <c r="D165" s="47">
        <f t="shared" si="18"/>
        <v>7.66</v>
      </c>
      <c r="E165" s="21">
        <f t="shared" si="19"/>
        <v>9.19</v>
      </c>
      <c r="G165" s="52">
        <f>VLOOKUP(A165,Portfolio!B:O,14,0)</f>
        <v>6.83</v>
      </c>
      <c r="H165" s="52">
        <f t="shared" ref="H165:H181" si="20">+G165-D165</f>
        <v>-0.83000000000000007</v>
      </c>
    </row>
    <row r="166" spans="1:8" x14ac:dyDescent="0.25">
      <c r="A166" s="14" t="s">
        <v>684</v>
      </c>
      <c r="B166" s="14" t="s">
        <v>685</v>
      </c>
      <c r="C166" s="47">
        <f>VLOOKUP(A166,Portfolio!B:I,8,0)</f>
        <v>5.87</v>
      </c>
      <c r="D166" s="47">
        <f t="shared" si="18"/>
        <v>4.7</v>
      </c>
      <c r="E166" s="21">
        <f t="shared" si="19"/>
        <v>5.64</v>
      </c>
      <c r="G166" s="52">
        <f>VLOOKUP(A166,Portfolio!B:O,14,0)</f>
        <v>3.78</v>
      </c>
      <c r="H166" s="52">
        <f t="shared" si="20"/>
        <v>-0.92000000000000037</v>
      </c>
    </row>
    <row r="167" spans="1:8" x14ac:dyDescent="0.25">
      <c r="A167" s="14" t="s">
        <v>682</v>
      </c>
      <c r="B167" s="14" t="s">
        <v>683</v>
      </c>
      <c r="C167" s="47">
        <f>VLOOKUP(A167,Portfolio!B:I,8,0)</f>
        <v>5.87</v>
      </c>
      <c r="D167" s="47">
        <f t="shared" si="18"/>
        <v>4.7</v>
      </c>
      <c r="E167" s="21">
        <f t="shared" si="19"/>
        <v>5.64</v>
      </c>
      <c r="G167" s="52">
        <f>VLOOKUP(A167,Portfolio!B:O,14,0)</f>
        <v>3.78</v>
      </c>
      <c r="H167" s="52">
        <f t="shared" si="20"/>
        <v>-0.92000000000000037</v>
      </c>
    </row>
    <row r="168" spans="1:8" x14ac:dyDescent="0.25">
      <c r="A168" s="14" t="s">
        <v>686</v>
      </c>
      <c r="B168" s="14" t="s">
        <v>687</v>
      </c>
      <c r="C168" s="47">
        <f>VLOOKUP(A168,Portfolio!B:I,8,0)</f>
        <v>5.87</v>
      </c>
      <c r="D168" s="47">
        <f t="shared" si="18"/>
        <v>4.7</v>
      </c>
      <c r="E168" s="21">
        <f t="shared" si="19"/>
        <v>5.64</v>
      </c>
      <c r="G168" s="52">
        <f>VLOOKUP(A168,Portfolio!B:O,14,0)</f>
        <v>3.78</v>
      </c>
      <c r="H168" s="52">
        <f t="shared" si="20"/>
        <v>-0.92000000000000037</v>
      </c>
    </row>
    <row r="169" spans="1:8" x14ac:dyDescent="0.25">
      <c r="A169" s="14" t="s">
        <v>837</v>
      </c>
      <c r="B169" s="14" t="s">
        <v>838</v>
      </c>
      <c r="C169" s="47">
        <f>VLOOKUP(A169,Portfolio!B:I,8,0)</f>
        <v>41.57</v>
      </c>
      <c r="D169" s="47">
        <f t="shared" si="18"/>
        <v>33.26</v>
      </c>
      <c r="E169" s="21">
        <f t="shared" si="19"/>
        <v>39.909999999999997</v>
      </c>
      <c r="G169" s="52">
        <f>VLOOKUP(A169,Portfolio!B:O,14,0)</f>
        <v>28.28424</v>
      </c>
      <c r="H169" s="52">
        <f t="shared" si="20"/>
        <v>-4.9757599999999975</v>
      </c>
    </row>
    <row r="170" spans="1:8" x14ac:dyDescent="0.25">
      <c r="A170" s="14" t="s">
        <v>810</v>
      </c>
      <c r="B170" s="14" t="s">
        <v>811</v>
      </c>
      <c r="C170" s="47">
        <f>VLOOKUP(A170,Portfolio!B:I,8,0)</f>
        <v>41.57</v>
      </c>
      <c r="D170" s="47">
        <f t="shared" si="18"/>
        <v>33.26</v>
      </c>
      <c r="E170" s="21">
        <f t="shared" si="19"/>
        <v>39.909999999999997</v>
      </c>
      <c r="G170" s="52">
        <f>VLOOKUP(A170,Portfolio!B:O,14,0)</f>
        <v>28.28424</v>
      </c>
      <c r="H170" s="52">
        <f t="shared" si="20"/>
        <v>-4.9757599999999975</v>
      </c>
    </row>
    <row r="171" spans="1:8" x14ac:dyDescent="0.25">
      <c r="A171" s="14" t="s">
        <v>808</v>
      </c>
      <c r="B171" s="14" t="s">
        <v>809</v>
      </c>
      <c r="C171" s="47">
        <f>VLOOKUP(A171,Portfolio!B:I,8,0)</f>
        <v>41.57</v>
      </c>
      <c r="D171" s="47">
        <f t="shared" si="18"/>
        <v>33.26</v>
      </c>
      <c r="E171" s="21">
        <f t="shared" si="19"/>
        <v>39.909999999999997</v>
      </c>
      <c r="G171" s="52">
        <f>VLOOKUP(A171,Portfolio!B:O,14,0)</f>
        <v>28.28424</v>
      </c>
      <c r="H171" s="52">
        <f t="shared" si="20"/>
        <v>-4.9757599999999975</v>
      </c>
    </row>
    <row r="172" spans="1:8" x14ac:dyDescent="0.25">
      <c r="A172" s="14" t="s">
        <v>778</v>
      </c>
      <c r="B172" s="14" t="s">
        <v>779</v>
      </c>
      <c r="C172" s="47">
        <f>VLOOKUP(A172,Portfolio!B:I,8,0)</f>
        <v>6.21</v>
      </c>
      <c r="D172" s="47">
        <f t="shared" si="18"/>
        <v>4.97</v>
      </c>
      <c r="E172" s="21">
        <f t="shared" si="19"/>
        <v>5.96</v>
      </c>
      <c r="G172" s="52">
        <f>VLOOKUP(A172,Portfolio!B:O,14,0)</f>
        <v>4.24</v>
      </c>
      <c r="H172" s="52">
        <f t="shared" si="20"/>
        <v>-0.72999999999999954</v>
      </c>
    </row>
    <row r="173" spans="1:8" x14ac:dyDescent="0.25">
      <c r="A173" s="14" t="s">
        <v>901</v>
      </c>
      <c r="B173" s="14" t="s">
        <v>902</v>
      </c>
      <c r="C173" s="47">
        <f>VLOOKUP(A173,Portfolio!B:I,8,0)</f>
        <v>41.57</v>
      </c>
      <c r="D173" s="47">
        <f t="shared" si="18"/>
        <v>33.26</v>
      </c>
      <c r="E173" s="21">
        <f t="shared" si="19"/>
        <v>39.909999999999997</v>
      </c>
      <c r="G173" s="52">
        <f>VLOOKUP(A173,Portfolio!B:O,14,0)</f>
        <v>28.28424</v>
      </c>
      <c r="H173" s="52">
        <f t="shared" si="20"/>
        <v>-4.9757599999999975</v>
      </c>
    </row>
    <row r="174" spans="1:8" x14ac:dyDescent="0.25">
      <c r="A174" s="14" t="s">
        <v>931</v>
      </c>
      <c r="B174" s="14" t="s">
        <v>932</v>
      </c>
      <c r="C174" s="47">
        <f>VLOOKUP(A174,Portfolio!B:I,8,0)</f>
        <v>7.88</v>
      </c>
      <c r="D174" s="47">
        <f t="shared" si="18"/>
        <v>6.3</v>
      </c>
      <c r="E174" s="21">
        <f t="shared" si="19"/>
        <v>7.56</v>
      </c>
      <c r="G174" s="52">
        <f>VLOOKUP(A174,Portfolio!B:O,14,0)</f>
        <v>5.2600000000000007</v>
      </c>
      <c r="H174" s="52">
        <f t="shared" si="20"/>
        <v>-1.0399999999999991</v>
      </c>
    </row>
    <row r="175" spans="1:8" x14ac:dyDescent="0.25">
      <c r="A175" s="14" t="s">
        <v>650</v>
      </c>
      <c r="B175" s="14" t="s">
        <v>651</v>
      </c>
      <c r="C175" s="47">
        <f>VLOOKUP(A175,Portfolio!B:I,8,0)</f>
        <v>7.96</v>
      </c>
      <c r="D175" s="47">
        <f t="shared" si="18"/>
        <v>6.37</v>
      </c>
      <c r="E175" s="21">
        <f t="shared" si="19"/>
        <v>7.64</v>
      </c>
      <c r="G175" s="52">
        <f>VLOOKUP(A175,Portfolio!B:O,14,0)</f>
        <v>5.3100000000000005</v>
      </c>
      <c r="H175" s="52">
        <f t="shared" si="20"/>
        <v>-1.0599999999999996</v>
      </c>
    </row>
    <row r="176" spans="1:8" x14ac:dyDescent="0.25">
      <c r="A176" s="14" t="s">
        <v>770</v>
      </c>
      <c r="B176" s="14" t="s">
        <v>771</v>
      </c>
      <c r="C176" s="47">
        <f>VLOOKUP(A176,Portfolio!B:I,8,0)</f>
        <v>45.53</v>
      </c>
      <c r="D176" s="47">
        <f t="shared" si="18"/>
        <v>36.42</v>
      </c>
      <c r="E176" s="21">
        <f t="shared" si="19"/>
        <v>43.7</v>
      </c>
      <c r="G176" s="52">
        <f>VLOOKUP(A176,Portfolio!B:O,14,0)</f>
        <v>29.46424</v>
      </c>
      <c r="H176" s="52">
        <f t="shared" si="20"/>
        <v>-6.9557600000000015</v>
      </c>
    </row>
    <row r="177" spans="1:8" x14ac:dyDescent="0.25">
      <c r="A177" s="14" t="s">
        <v>820</v>
      </c>
      <c r="B177" s="14" t="s">
        <v>821</v>
      </c>
      <c r="C177" s="47">
        <f>VLOOKUP(A177,Portfolio!B:I,8,0)</f>
        <v>6.5</v>
      </c>
      <c r="D177" s="47">
        <f t="shared" si="18"/>
        <v>5.2</v>
      </c>
      <c r="E177" s="21">
        <f t="shared" si="19"/>
        <v>6.24</v>
      </c>
      <c r="G177" s="52">
        <f>VLOOKUP(A177,Portfolio!B:O,14,0)</f>
        <v>4.41</v>
      </c>
      <c r="H177" s="52">
        <f t="shared" si="20"/>
        <v>-0.79</v>
      </c>
    </row>
    <row r="178" spans="1:8" x14ac:dyDescent="0.25">
      <c r="A178" s="14" t="s">
        <v>822</v>
      </c>
      <c r="B178" s="14" t="s">
        <v>823</v>
      </c>
      <c r="C178" s="47">
        <f>VLOOKUP(A178,Portfolio!B:I,8,0)</f>
        <v>6.5</v>
      </c>
      <c r="D178" s="47">
        <f t="shared" si="18"/>
        <v>5.2</v>
      </c>
      <c r="E178" s="21">
        <f t="shared" si="19"/>
        <v>6.24</v>
      </c>
      <c r="G178" s="52">
        <f>VLOOKUP(A178,Portfolio!B:O,14,0)</f>
        <v>4.41</v>
      </c>
      <c r="H178" s="52">
        <f t="shared" si="20"/>
        <v>-0.79</v>
      </c>
    </row>
    <row r="179" spans="1:8" x14ac:dyDescent="0.25">
      <c r="A179" s="14" t="s">
        <v>818</v>
      </c>
      <c r="B179" s="14" t="s">
        <v>819</v>
      </c>
      <c r="C179" s="47">
        <f>VLOOKUP(A179,Portfolio!B:I,8,0)</f>
        <v>6.5</v>
      </c>
      <c r="D179" s="47">
        <f t="shared" si="18"/>
        <v>5.2</v>
      </c>
      <c r="E179" s="21">
        <f t="shared" si="19"/>
        <v>6.24</v>
      </c>
      <c r="G179" s="52">
        <f>VLOOKUP(A179,Portfolio!B:O,14,0)</f>
        <v>4.3900000000000006</v>
      </c>
      <c r="H179" s="52">
        <f t="shared" si="20"/>
        <v>-0.80999999999999961</v>
      </c>
    </row>
    <row r="180" spans="1:8" x14ac:dyDescent="0.25">
      <c r="A180" s="14" t="s">
        <v>745</v>
      </c>
      <c r="B180" s="14" t="s">
        <v>746</v>
      </c>
      <c r="C180" s="47">
        <f>VLOOKUP(A180,Portfolio!B:I,8,0)</f>
        <v>7.5</v>
      </c>
      <c r="D180" s="47">
        <f t="shared" si="18"/>
        <v>6</v>
      </c>
      <c r="E180" s="21">
        <f t="shared" si="19"/>
        <v>7.2</v>
      </c>
      <c r="G180" s="52">
        <f>VLOOKUP(A180,Portfolio!B:O,14,0)</f>
        <v>4.9300000000000006</v>
      </c>
      <c r="H180" s="52">
        <f t="shared" si="20"/>
        <v>-1.0699999999999994</v>
      </c>
    </row>
    <row r="181" spans="1:8" x14ac:dyDescent="0.25">
      <c r="A181" s="14" t="s">
        <v>742</v>
      </c>
      <c r="B181" s="14" t="s">
        <v>743</v>
      </c>
      <c r="C181" s="47">
        <f>VLOOKUP(A181,Portfolio!B:I,8,0)</f>
        <v>7.5</v>
      </c>
      <c r="D181" s="47">
        <f t="shared" si="18"/>
        <v>6</v>
      </c>
      <c r="E181" s="21">
        <f t="shared" si="19"/>
        <v>7.2</v>
      </c>
      <c r="G181" s="52">
        <f>VLOOKUP(A181,Portfolio!B:O,14,0)</f>
        <v>4.9300000000000006</v>
      </c>
      <c r="H181" s="52">
        <f t="shared" si="20"/>
        <v>-1.0699999999999994</v>
      </c>
    </row>
  </sheetData>
  <sortState xmlns:xlrd2="http://schemas.microsoft.com/office/spreadsheetml/2017/richdata2" ref="A4:H181">
    <sortCondition ref="B4:B18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4AEEB-D870-4526-ACEF-EAECC2B535B9}">
  <dimension ref="A1:I159"/>
  <sheetViews>
    <sheetView zoomScale="110" zoomScaleNormal="110" workbookViewId="0">
      <pane ySplit="3" topLeftCell="A4" activePane="bottomLeft" state="frozen"/>
      <selection pane="bottomLeft" activeCell="A4" sqref="A4"/>
    </sheetView>
  </sheetViews>
  <sheetFormatPr defaultRowHeight="15" x14ac:dyDescent="0.25"/>
  <cols>
    <col min="1" max="1" width="10" customWidth="1"/>
    <col min="3" max="3" width="38.42578125" bestFit="1" customWidth="1"/>
    <col min="4" max="4" width="11.140625" style="48" hidden="1" customWidth="1"/>
    <col min="5" max="5" width="20.42578125" style="48" hidden="1" customWidth="1"/>
    <col min="6" max="6" width="21.5703125" bestFit="1" customWidth="1"/>
    <col min="8" max="8" width="13.28515625" style="48" hidden="1" customWidth="1"/>
    <col min="9" max="9" width="6" style="48" hidden="1" customWidth="1"/>
    <col min="15" max="15" width="51.5703125" bestFit="1" customWidth="1"/>
  </cols>
  <sheetData>
    <row r="1" spans="1:9" ht="18.75" x14ac:dyDescent="0.3">
      <c r="A1" s="11" t="s">
        <v>1226</v>
      </c>
      <c r="D1" s="49">
        <v>0.1</v>
      </c>
      <c r="E1" s="44" t="s">
        <v>1227</v>
      </c>
    </row>
    <row r="3" spans="1:9" s="8" customFormat="1" x14ac:dyDescent="0.25">
      <c r="A3" s="12" t="s">
        <v>1228</v>
      </c>
      <c r="B3" s="12" t="s">
        <v>1229</v>
      </c>
      <c r="C3" s="12" t="s">
        <v>1230</v>
      </c>
      <c r="D3" s="45" t="s">
        <v>1231</v>
      </c>
      <c r="E3" s="45" t="s">
        <v>1232</v>
      </c>
      <c r="F3" s="12" t="s">
        <v>1233</v>
      </c>
      <c r="H3" s="44" t="s">
        <v>34</v>
      </c>
      <c r="I3" s="44" t="s">
        <v>1234</v>
      </c>
    </row>
    <row r="4" spans="1:9" x14ac:dyDescent="0.25">
      <c r="A4" s="13" t="s">
        <v>195</v>
      </c>
      <c r="B4" s="13" t="s">
        <v>1235</v>
      </c>
      <c r="C4" s="14" t="s">
        <v>196</v>
      </c>
      <c r="D4" s="51">
        <f>VLOOKUP(A4,Portfolio!B:I,8,0)</f>
        <v>19.309999999999999</v>
      </c>
      <c r="E4" s="51">
        <f t="shared" ref="E4:E67" si="0">ROUND(D4*(1-$D$1),2)</f>
        <v>17.38</v>
      </c>
      <c r="F4" s="15">
        <f t="shared" ref="F4:F67" si="1">ROUND(E4*1.2,2)</f>
        <v>20.86</v>
      </c>
      <c r="H4" s="52">
        <f>VLOOKUP(A4,Portfolio!B:O,14,0)</f>
        <v>15.236000000000001</v>
      </c>
      <c r="I4" s="53">
        <f t="shared" ref="I4:I67" si="2">+H4-E4</f>
        <v>-2.1439999999999984</v>
      </c>
    </row>
    <row r="5" spans="1:9" x14ac:dyDescent="0.25">
      <c r="A5" s="13" t="s">
        <v>350</v>
      </c>
      <c r="B5" s="13" t="s">
        <v>1235</v>
      </c>
      <c r="C5" s="14" t="s">
        <v>351</v>
      </c>
      <c r="D5" s="51">
        <f>VLOOKUP(A5,Portfolio!B:I,8,0)</f>
        <v>24.53</v>
      </c>
      <c r="E5" s="51">
        <f t="shared" si="0"/>
        <v>22.08</v>
      </c>
      <c r="F5" s="15">
        <f t="shared" si="1"/>
        <v>26.5</v>
      </c>
      <c r="H5" s="52">
        <f>VLOOKUP(A5,Portfolio!B:O,14,0)</f>
        <v>18.956</v>
      </c>
      <c r="I5" s="53">
        <f t="shared" si="2"/>
        <v>-3.1239999999999988</v>
      </c>
    </row>
    <row r="6" spans="1:9" x14ac:dyDescent="0.25">
      <c r="A6" s="13" t="s">
        <v>469</v>
      </c>
      <c r="B6" s="13" t="s">
        <v>1235</v>
      </c>
      <c r="C6" s="14" t="s">
        <v>470</v>
      </c>
      <c r="D6" s="51">
        <f>VLOOKUP(A6,Portfolio!B:I,8,0)</f>
        <v>26.46</v>
      </c>
      <c r="E6" s="51">
        <f t="shared" si="0"/>
        <v>23.81</v>
      </c>
      <c r="F6" s="15">
        <f t="shared" si="1"/>
        <v>28.57</v>
      </c>
      <c r="H6" s="52">
        <f>VLOOKUP(A6,Portfolio!B:O,14,0)</f>
        <v>20.436</v>
      </c>
      <c r="I6" s="53">
        <f t="shared" si="2"/>
        <v>-3.3739999999999988</v>
      </c>
    </row>
    <row r="7" spans="1:9" x14ac:dyDescent="0.25">
      <c r="A7" s="13" t="s">
        <v>471</v>
      </c>
      <c r="B7" s="13" t="s">
        <v>1235</v>
      </c>
      <c r="C7" s="14" t="s">
        <v>472</v>
      </c>
      <c r="D7" s="51">
        <f>VLOOKUP(A7,Portfolio!B:I,8,0)</f>
        <v>27</v>
      </c>
      <c r="E7" s="51">
        <f t="shared" si="0"/>
        <v>24.3</v>
      </c>
      <c r="F7" s="15">
        <f t="shared" si="1"/>
        <v>29.16</v>
      </c>
      <c r="H7" s="52">
        <f>VLOOKUP(A7,Portfolio!B:O,14,0)</f>
        <v>19.655999999999999</v>
      </c>
      <c r="I7" s="53">
        <f t="shared" si="2"/>
        <v>-4.6440000000000019</v>
      </c>
    </row>
    <row r="8" spans="1:9" x14ac:dyDescent="0.25">
      <c r="A8" s="13" t="s">
        <v>474</v>
      </c>
      <c r="B8" s="13" t="s">
        <v>1235</v>
      </c>
      <c r="C8" s="14" t="s">
        <v>475</v>
      </c>
      <c r="D8" s="51">
        <f>VLOOKUP(A8,Portfolio!B:I,8,0)</f>
        <v>27</v>
      </c>
      <c r="E8" s="51">
        <f t="shared" si="0"/>
        <v>24.3</v>
      </c>
      <c r="F8" s="15">
        <f t="shared" si="1"/>
        <v>29.16</v>
      </c>
      <c r="H8" s="52">
        <f>VLOOKUP(A8,Portfolio!B:O,14,0)</f>
        <v>19.655999999999999</v>
      </c>
      <c r="I8" s="53">
        <f t="shared" si="2"/>
        <v>-4.6440000000000019</v>
      </c>
    </row>
    <row r="9" spans="1:9" x14ac:dyDescent="0.25">
      <c r="A9" s="13" t="s">
        <v>476</v>
      </c>
      <c r="B9" s="13" t="s">
        <v>1235</v>
      </c>
      <c r="C9" s="14" t="s">
        <v>477</v>
      </c>
      <c r="D9" s="51">
        <f>VLOOKUP(A9,Portfolio!B:I,8,0)</f>
        <v>18.39</v>
      </c>
      <c r="E9" s="51">
        <f t="shared" si="0"/>
        <v>16.55</v>
      </c>
      <c r="F9" s="15">
        <f t="shared" si="1"/>
        <v>19.86</v>
      </c>
      <c r="H9" s="52">
        <f>VLOOKUP(A9,Portfolio!B:O,14,0)</f>
        <v>13.116</v>
      </c>
      <c r="I9" s="53">
        <f t="shared" si="2"/>
        <v>-3.4340000000000011</v>
      </c>
    </row>
    <row r="10" spans="1:9" x14ac:dyDescent="0.25">
      <c r="A10" s="13" t="s">
        <v>200</v>
      </c>
      <c r="B10" s="13" t="s">
        <v>1235</v>
      </c>
      <c r="C10" s="14" t="s">
        <v>201</v>
      </c>
      <c r="D10" s="51">
        <f>VLOOKUP(A10,Portfolio!B:I,8,0)</f>
        <v>28.24</v>
      </c>
      <c r="E10" s="51">
        <f t="shared" si="0"/>
        <v>25.42</v>
      </c>
      <c r="F10" s="15">
        <f t="shared" si="1"/>
        <v>30.5</v>
      </c>
      <c r="H10" s="52">
        <f>VLOOKUP(A10,Portfolio!B:O,14,0)</f>
        <v>22.206</v>
      </c>
      <c r="I10" s="53">
        <f t="shared" si="2"/>
        <v>-3.2140000000000022</v>
      </c>
    </row>
    <row r="11" spans="1:9" x14ac:dyDescent="0.25">
      <c r="A11" s="13" t="s">
        <v>205</v>
      </c>
      <c r="B11" s="13" t="s">
        <v>1235</v>
      </c>
      <c r="C11" s="14" t="s">
        <v>206</v>
      </c>
      <c r="D11" s="51">
        <f>VLOOKUP(A11,Portfolio!B:I,8,0)</f>
        <v>27.22</v>
      </c>
      <c r="E11" s="51">
        <f t="shared" si="0"/>
        <v>24.5</v>
      </c>
      <c r="F11" s="15">
        <f t="shared" si="1"/>
        <v>29.4</v>
      </c>
      <c r="H11" s="52">
        <f>VLOOKUP(A11,Portfolio!B:O,14,0)</f>
        <v>21.425999999999998</v>
      </c>
      <c r="I11" s="53">
        <f t="shared" si="2"/>
        <v>-3.0740000000000016</v>
      </c>
    </row>
    <row r="12" spans="1:9" x14ac:dyDescent="0.25">
      <c r="A12" s="13" t="s">
        <v>190</v>
      </c>
      <c r="B12" s="13" t="s">
        <v>1235</v>
      </c>
      <c r="C12" s="14" t="s">
        <v>191</v>
      </c>
      <c r="D12" s="51">
        <f>VLOOKUP(A12,Portfolio!B:I,8,0)</f>
        <v>17.57</v>
      </c>
      <c r="E12" s="51">
        <f t="shared" si="0"/>
        <v>15.81</v>
      </c>
      <c r="F12" s="15">
        <f t="shared" si="1"/>
        <v>18.97</v>
      </c>
      <c r="H12" s="52">
        <f>VLOOKUP(A12,Portfolio!B:O,14,0)</f>
        <v>13.826000000000001</v>
      </c>
      <c r="I12" s="53">
        <f t="shared" si="2"/>
        <v>-1.984</v>
      </c>
    </row>
    <row r="13" spans="1:9" x14ac:dyDescent="0.25">
      <c r="A13" s="13" t="s">
        <v>478</v>
      </c>
      <c r="B13" s="13" t="s">
        <v>1235</v>
      </c>
      <c r="C13" s="14" t="s">
        <v>479</v>
      </c>
      <c r="D13" s="51">
        <f>VLOOKUP(A13,Portfolio!B:I,8,0)</f>
        <v>22.03</v>
      </c>
      <c r="E13" s="51">
        <f t="shared" si="0"/>
        <v>19.829999999999998</v>
      </c>
      <c r="F13" s="15">
        <f t="shared" si="1"/>
        <v>23.8</v>
      </c>
      <c r="H13" s="52">
        <f>VLOOKUP(A13,Portfolio!B:O,14,0)</f>
        <v>16.686</v>
      </c>
      <c r="I13" s="53">
        <f t="shared" si="2"/>
        <v>-3.1439999999999984</v>
      </c>
    </row>
    <row r="14" spans="1:9" x14ac:dyDescent="0.25">
      <c r="A14" s="13" t="s">
        <v>346</v>
      </c>
      <c r="B14" s="13" t="s">
        <v>1235</v>
      </c>
      <c r="C14" s="14" t="s">
        <v>347</v>
      </c>
      <c r="D14" s="51">
        <f>VLOOKUP(A14,Portfolio!B:I,8,0)</f>
        <v>31.4</v>
      </c>
      <c r="E14" s="51">
        <f t="shared" si="0"/>
        <v>28.26</v>
      </c>
      <c r="F14" s="15">
        <f t="shared" si="1"/>
        <v>33.909999999999997</v>
      </c>
      <c r="H14" s="52">
        <f>VLOOKUP(A14,Portfolio!B:O,14,0)</f>
        <v>24.175999999999998</v>
      </c>
      <c r="I14" s="53">
        <f t="shared" si="2"/>
        <v>-4.0840000000000032</v>
      </c>
    </row>
    <row r="15" spans="1:9" x14ac:dyDescent="0.25">
      <c r="A15" s="13" t="s">
        <v>481</v>
      </c>
      <c r="B15" s="13" t="s">
        <v>1235</v>
      </c>
      <c r="C15" s="14" t="s">
        <v>482</v>
      </c>
      <c r="D15" s="51">
        <f>VLOOKUP(A15,Portfolio!B:I,8,0)</f>
        <v>25.21</v>
      </c>
      <c r="E15" s="51">
        <f t="shared" si="0"/>
        <v>22.69</v>
      </c>
      <c r="F15" s="15">
        <f t="shared" si="1"/>
        <v>27.23</v>
      </c>
      <c r="H15" s="52">
        <f>VLOOKUP(A15,Portfolio!B:O,14,0)</f>
        <v>19.439999999999998</v>
      </c>
      <c r="I15" s="53">
        <f t="shared" si="2"/>
        <v>-3.2500000000000036</v>
      </c>
    </row>
    <row r="16" spans="1:9" x14ac:dyDescent="0.25">
      <c r="A16" s="13" t="s">
        <v>484</v>
      </c>
      <c r="B16" s="13" t="s">
        <v>1235</v>
      </c>
      <c r="C16" s="14" t="s">
        <v>485</v>
      </c>
      <c r="D16" s="51">
        <f>VLOOKUP(A16,Portfolio!B:I,8,0)</f>
        <v>31.28</v>
      </c>
      <c r="E16" s="51">
        <f t="shared" si="0"/>
        <v>28.15</v>
      </c>
      <c r="F16" s="15">
        <f t="shared" si="1"/>
        <v>33.78</v>
      </c>
      <c r="H16" s="52">
        <f>VLOOKUP(A16,Portfolio!B:O,14,0)</f>
        <v>24.47</v>
      </c>
      <c r="I16" s="53">
        <f t="shared" si="2"/>
        <v>-3.6799999999999997</v>
      </c>
    </row>
    <row r="17" spans="1:9" x14ac:dyDescent="0.25">
      <c r="A17" s="13" t="s">
        <v>360</v>
      </c>
      <c r="B17" s="13" t="s">
        <v>1235</v>
      </c>
      <c r="C17" s="14" t="s">
        <v>361</v>
      </c>
      <c r="D17" s="51">
        <f>VLOOKUP(A17,Portfolio!B:I,8,0)</f>
        <v>15.29</v>
      </c>
      <c r="E17" s="51">
        <f t="shared" si="0"/>
        <v>13.76</v>
      </c>
      <c r="F17" s="15">
        <f t="shared" si="1"/>
        <v>16.510000000000002</v>
      </c>
      <c r="H17" s="52">
        <f>VLOOKUP(A17,Portfolio!B:O,14,0)</f>
        <v>11.506</v>
      </c>
      <c r="I17" s="53">
        <f t="shared" si="2"/>
        <v>-2.2539999999999996</v>
      </c>
    </row>
    <row r="18" spans="1:9" x14ac:dyDescent="0.25">
      <c r="A18" s="13" t="s">
        <v>223</v>
      </c>
      <c r="B18" s="13" t="s">
        <v>1235</v>
      </c>
      <c r="C18" s="14" t="s">
        <v>224</v>
      </c>
      <c r="D18" s="51">
        <f>VLOOKUP(A18,Portfolio!B:I,8,0)</f>
        <v>18.14</v>
      </c>
      <c r="E18" s="51">
        <f t="shared" si="0"/>
        <v>16.329999999999998</v>
      </c>
      <c r="F18" s="15">
        <f t="shared" si="1"/>
        <v>19.600000000000001</v>
      </c>
      <c r="H18" s="52">
        <f>VLOOKUP(A18,Portfolio!B:O,14,0)</f>
        <v>13.625999999999999</v>
      </c>
      <c r="I18" s="53">
        <f t="shared" si="2"/>
        <v>-2.7039999999999988</v>
      </c>
    </row>
    <row r="19" spans="1:9" x14ac:dyDescent="0.25">
      <c r="A19" s="13" t="s">
        <v>486</v>
      </c>
      <c r="B19" s="13" t="s">
        <v>1235</v>
      </c>
      <c r="C19" s="14" t="s">
        <v>487</v>
      </c>
      <c r="D19" s="51">
        <f>VLOOKUP(A19,Portfolio!B:I,8,0)</f>
        <v>18.14</v>
      </c>
      <c r="E19" s="51">
        <f t="shared" si="0"/>
        <v>16.329999999999998</v>
      </c>
      <c r="F19" s="15">
        <f t="shared" si="1"/>
        <v>19.600000000000001</v>
      </c>
      <c r="H19" s="52">
        <f>VLOOKUP(A19,Portfolio!B:O,14,0)</f>
        <v>13.625999999999999</v>
      </c>
      <c r="I19" s="53">
        <f t="shared" si="2"/>
        <v>-2.7039999999999988</v>
      </c>
    </row>
    <row r="20" spans="1:9" x14ac:dyDescent="0.25">
      <c r="A20" s="13" t="s">
        <v>2006</v>
      </c>
      <c r="B20" s="13" t="s">
        <v>1235</v>
      </c>
      <c r="C20" s="14" t="s">
        <v>2007</v>
      </c>
      <c r="D20" s="51">
        <f>VLOOKUP(A20,Portfolio!B:I,8,0)</f>
        <v>35.950000000000003</v>
      </c>
      <c r="E20" s="51">
        <f t="shared" si="0"/>
        <v>32.36</v>
      </c>
      <c r="F20" s="15">
        <f t="shared" si="1"/>
        <v>38.83</v>
      </c>
      <c r="H20" s="52">
        <f>VLOOKUP(A20,Portfolio!B:O,14,0)</f>
        <v>28.47</v>
      </c>
      <c r="I20" s="53">
        <f t="shared" si="2"/>
        <v>-3.8900000000000006</v>
      </c>
    </row>
    <row r="21" spans="1:9" x14ac:dyDescent="0.25">
      <c r="A21" s="13" t="s">
        <v>2008</v>
      </c>
      <c r="B21" s="13" t="s">
        <v>1235</v>
      </c>
      <c r="C21" s="14" t="s">
        <v>2009</v>
      </c>
      <c r="D21" s="51">
        <f>VLOOKUP(A21,Portfolio!B:I,8,0)</f>
        <v>18.14</v>
      </c>
      <c r="E21" s="51">
        <f t="shared" si="0"/>
        <v>16.329999999999998</v>
      </c>
      <c r="F21" s="15">
        <f t="shared" si="1"/>
        <v>19.600000000000001</v>
      </c>
      <c r="H21" s="52">
        <f>VLOOKUP(A21,Portfolio!B:O,14,0)</f>
        <v>13.625999999999999</v>
      </c>
      <c r="I21" s="53">
        <f t="shared" si="2"/>
        <v>-2.7039999999999988</v>
      </c>
    </row>
    <row r="22" spans="1:9" x14ac:dyDescent="0.25">
      <c r="A22" s="13" t="s">
        <v>2010</v>
      </c>
      <c r="B22" s="13" t="s">
        <v>1235</v>
      </c>
      <c r="C22" s="14" t="s">
        <v>2011</v>
      </c>
      <c r="D22" s="51">
        <f>VLOOKUP(A22,Portfolio!B:I,8,0)</f>
        <v>18.14</v>
      </c>
      <c r="E22" s="51">
        <f t="shared" si="0"/>
        <v>16.329999999999998</v>
      </c>
      <c r="F22" s="15">
        <f t="shared" si="1"/>
        <v>19.600000000000001</v>
      </c>
      <c r="H22" s="52">
        <f>VLOOKUP(A22,Portfolio!B:O,14,0)</f>
        <v>13.625999999999999</v>
      </c>
      <c r="I22" s="53">
        <f t="shared" si="2"/>
        <v>-2.7039999999999988</v>
      </c>
    </row>
    <row r="23" spans="1:9" x14ac:dyDescent="0.25">
      <c r="A23" s="13" t="s">
        <v>193</v>
      </c>
      <c r="B23" s="13" t="s">
        <v>1235</v>
      </c>
      <c r="C23" s="14" t="s">
        <v>194</v>
      </c>
      <c r="D23" s="51">
        <f>VLOOKUP(A23,Portfolio!B:I,8,0)</f>
        <v>14.99</v>
      </c>
      <c r="E23" s="51">
        <f t="shared" si="0"/>
        <v>13.49</v>
      </c>
      <c r="F23" s="15">
        <f t="shared" si="1"/>
        <v>16.190000000000001</v>
      </c>
      <c r="H23" s="52">
        <f>VLOOKUP(A23,Portfolio!B:O,14,0)</f>
        <v>10.146000000000001</v>
      </c>
      <c r="I23" s="53">
        <f t="shared" si="2"/>
        <v>-3.3439999999999994</v>
      </c>
    </row>
    <row r="24" spans="1:9" x14ac:dyDescent="0.25">
      <c r="A24" s="13" t="s">
        <v>488</v>
      </c>
      <c r="B24" s="13" t="s">
        <v>1235</v>
      </c>
      <c r="C24" s="14" t="s">
        <v>489</v>
      </c>
      <c r="D24" s="51">
        <f>VLOOKUP(A24,Portfolio!B:I,8,0)</f>
        <v>17.100000000000001</v>
      </c>
      <c r="E24" s="51">
        <f t="shared" si="0"/>
        <v>15.39</v>
      </c>
      <c r="F24" s="15">
        <f t="shared" si="1"/>
        <v>18.47</v>
      </c>
      <c r="H24" s="52">
        <f>VLOOKUP(A24,Portfolio!B:O,14,0)</f>
        <v>10.926</v>
      </c>
      <c r="I24" s="53">
        <f t="shared" si="2"/>
        <v>-4.4640000000000004</v>
      </c>
    </row>
    <row r="25" spans="1:9" x14ac:dyDescent="0.25">
      <c r="A25" s="13" t="s">
        <v>225</v>
      </c>
      <c r="B25" s="13" t="s">
        <v>1235</v>
      </c>
      <c r="C25" s="14" t="s">
        <v>226</v>
      </c>
      <c r="D25" s="51">
        <f>VLOOKUP(A25,Portfolio!B:I,8,0)</f>
        <v>17.100000000000001</v>
      </c>
      <c r="E25" s="51">
        <f t="shared" si="0"/>
        <v>15.39</v>
      </c>
      <c r="F25" s="15">
        <f t="shared" si="1"/>
        <v>18.47</v>
      </c>
      <c r="H25" s="52">
        <f>VLOOKUP(A25,Portfolio!B:O,14,0)</f>
        <v>11.766</v>
      </c>
      <c r="I25" s="53">
        <f t="shared" si="2"/>
        <v>-3.6240000000000006</v>
      </c>
    </row>
    <row r="26" spans="1:9" x14ac:dyDescent="0.25">
      <c r="A26" s="13" t="s">
        <v>315</v>
      </c>
      <c r="B26" s="13" t="s">
        <v>1235</v>
      </c>
      <c r="C26" s="14" t="s">
        <v>316</v>
      </c>
      <c r="D26" s="51">
        <f>VLOOKUP(A26,Portfolio!B:I,8,0)</f>
        <v>25.2</v>
      </c>
      <c r="E26" s="51">
        <f t="shared" si="0"/>
        <v>22.68</v>
      </c>
      <c r="F26" s="15">
        <f t="shared" si="1"/>
        <v>27.22</v>
      </c>
      <c r="H26" s="52">
        <f>VLOOKUP(A26,Portfolio!B:O,14,0)</f>
        <v>20.665999999999997</v>
      </c>
      <c r="I26" s="53">
        <f t="shared" si="2"/>
        <v>-2.0140000000000029</v>
      </c>
    </row>
    <row r="27" spans="1:9" x14ac:dyDescent="0.25">
      <c r="A27" s="13" t="s">
        <v>2013</v>
      </c>
      <c r="B27" s="13" t="s">
        <v>1235</v>
      </c>
      <c r="C27" s="14" t="s">
        <v>2014</v>
      </c>
      <c r="D27" s="51">
        <f>VLOOKUP(A27,Portfolio!B:I,8,0)</f>
        <v>27</v>
      </c>
      <c r="E27" s="51">
        <f t="shared" si="0"/>
        <v>24.3</v>
      </c>
      <c r="F27" s="15">
        <f t="shared" si="1"/>
        <v>29.16</v>
      </c>
      <c r="H27" s="52">
        <f>VLOOKUP(A27,Portfolio!B:O,14,0)</f>
        <v>22.625999999999998</v>
      </c>
      <c r="I27" s="53">
        <f t="shared" si="2"/>
        <v>-1.674000000000003</v>
      </c>
    </row>
    <row r="28" spans="1:9" x14ac:dyDescent="0.25">
      <c r="A28" s="13" t="s">
        <v>2015</v>
      </c>
      <c r="B28" s="13" t="s">
        <v>1235</v>
      </c>
      <c r="C28" s="14" t="s">
        <v>2016</v>
      </c>
      <c r="D28" s="51">
        <f>VLOOKUP(A28,Portfolio!B:I,8,0)</f>
        <v>18.48</v>
      </c>
      <c r="E28" s="51">
        <f t="shared" si="0"/>
        <v>16.63</v>
      </c>
      <c r="F28" s="15">
        <f t="shared" si="1"/>
        <v>19.96</v>
      </c>
      <c r="H28" s="52">
        <f>VLOOKUP(A28,Portfolio!B:O,14,0)</f>
        <v>13.586</v>
      </c>
      <c r="I28" s="53">
        <f t="shared" si="2"/>
        <v>-3.0439999999999987</v>
      </c>
    </row>
    <row r="29" spans="1:9" x14ac:dyDescent="0.25">
      <c r="A29" s="13" t="s">
        <v>490</v>
      </c>
      <c r="B29" s="13" t="s">
        <v>1235</v>
      </c>
      <c r="C29" s="14" t="s">
        <v>491</v>
      </c>
      <c r="D29" s="51">
        <f>VLOOKUP(A29,Portfolio!B:I,8,0)</f>
        <v>19.57</v>
      </c>
      <c r="E29" s="51">
        <f t="shared" si="0"/>
        <v>17.61</v>
      </c>
      <c r="F29" s="15">
        <f t="shared" si="1"/>
        <v>21.13</v>
      </c>
      <c r="H29" s="52">
        <f>VLOOKUP(A29,Portfolio!B:O,14,0)</f>
        <v>15.166</v>
      </c>
      <c r="I29" s="53">
        <f t="shared" si="2"/>
        <v>-2.4439999999999991</v>
      </c>
    </row>
    <row r="30" spans="1:9" x14ac:dyDescent="0.25">
      <c r="A30" s="13" t="s">
        <v>492</v>
      </c>
      <c r="B30" s="13" t="s">
        <v>1235</v>
      </c>
      <c r="C30" s="14" t="s">
        <v>493</v>
      </c>
      <c r="D30" s="51">
        <f>VLOOKUP(A30,Portfolio!B:I,8,0)</f>
        <v>19.059999999999999</v>
      </c>
      <c r="E30" s="51">
        <f t="shared" si="0"/>
        <v>17.149999999999999</v>
      </c>
      <c r="F30" s="15">
        <f t="shared" si="1"/>
        <v>20.58</v>
      </c>
      <c r="H30" s="52">
        <f>VLOOKUP(A30,Portfolio!B:O,14,0)</f>
        <v>12.946</v>
      </c>
      <c r="I30" s="53">
        <f t="shared" si="2"/>
        <v>-4.2039999999999988</v>
      </c>
    </row>
    <row r="31" spans="1:9" x14ac:dyDescent="0.25">
      <c r="A31" s="13" t="s">
        <v>217</v>
      </c>
      <c r="B31" s="13" t="s">
        <v>1235</v>
      </c>
      <c r="C31" s="14" t="s">
        <v>218</v>
      </c>
      <c r="D31" s="51">
        <f>VLOOKUP(A31,Portfolio!B:I,8,0)</f>
        <v>28.35</v>
      </c>
      <c r="E31" s="51">
        <f t="shared" si="0"/>
        <v>25.52</v>
      </c>
      <c r="F31" s="15">
        <f t="shared" si="1"/>
        <v>30.62</v>
      </c>
      <c r="H31" s="52">
        <f>VLOOKUP(A31,Portfolio!B:O,14,0)</f>
        <v>21.515999999999998</v>
      </c>
      <c r="I31" s="53">
        <f t="shared" si="2"/>
        <v>-4.0040000000000013</v>
      </c>
    </row>
    <row r="32" spans="1:9" x14ac:dyDescent="0.25">
      <c r="A32" s="13" t="s">
        <v>219</v>
      </c>
      <c r="B32" s="13" t="s">
        <v>1235</v>
      </c>
      <c r="C32" s="14" t="s">
        <v>220</v>
      </c>
      <c r="D32" s="51">
        <f>VLOOKUP(A32,Portfolio!B:I,8,0)</f>
        <v>28.35</v>
      </c>
      <c r="E32" s="51">
        <f t="shared" si="0"/>
        <v>25.52</v>
      </c>
      <c r="F32" s="15">
        <f t="shared" si="1"/>
        <v>30.62</v>
      </c>
      <c r="H32" s="52">
        <f>VLOOKUP(A32,Portfolio!B:O,14,0)</f>
        <v>21.515999999999998</v>
      </c>
      <c r="I32" s="53">
        <f t="shared" si="2"/>
        <v>-4.0040000000000013</v>
      </c>
    </row>
    <row r="33" spans="1:9" x14ac:dyDescent="0.25">
      <c r="A33" s="13" t="s">
        <v>221</v>
      </c>
      <c r="B33" s="13" t="s">
        <v>1235</v>
      </c>
      <c r="C33" s="14" t="s">
        <v>222</v>
      </c>
      <c r="D33" s="51">
        <f>VLOOKUP(A33,Portfolio!B:I,8,0)</f>
        <v>28.35</v>
      </c>
      <c r="E33" s="51">
        <f t="shared" si="0"/>
        <v>25.52</v>
      </c>
      <c r="F33" s="15">
        <f t="shared" si="1"/>
        <v>30.62</v>
      </c>
      <c r="H33" s="52">
        <f>VLOOKUP(A33,Portfolio!B:O,14,0)</f>
        <v>21.515999999999998</v>
      </c>
      <c r="I33" s="53">
        <f t="shared" si="2"/>
        <v>-4.0040000000000013</v>
      </c>
    </row>
    <row r="34" spans="1:9" x14ac:dyDescent="0.25">
      <c r="A34" s="13" t="s">
        <v>494</v>
      </c>
      <c r="B34" s="13" t="s">
        <v>1235</v>
      </c>
      <c r="C34" s="14" t="s">
        <v>495</v>
      </c>
      <c r="D34" s="51">
        <f>VLOOKUP(A34,Portfolio!B:I,8,0)</f>
        <v>29.15</v>
      </c>
      <c r="E34" s="51">
        <f t="shared" si="0"/>
        <v>26.24</v>
      </c>
      <c r="F34" s="15">
        <f t="shared" si="1"/>
        <v>31.49</v>
      </c>
      <c r="H34" s="52">
        <f>VLOOKUP(A34,Portfolio!B:O,14,0)</f>
        <v>22.956</v>
      </c>
      <c r="I34" s="53">
        <f t="shared" si="2"/>
        <v>-3.2839999999999989</v>
      </c>
    </row>
    <row r="35" spans="1:9" x14ac:dyDescent="0.25">
      <c r="A35" s="13" t="s">
        <v>197</v>
      </c>
      <c r="B35" s="13" t="s">
        <v>1235</v>
      </c>
      <c r="C35" s="14" t="s">
        <v>198</v>
      </c>
      <c r="D35" s="51">
        <f>VLOOKUP(A35,Portfolio!B:I,8,0)</f>
        <v>20.3</v>
      </c>
      <c r="E35" s="51">
        <f t="shared" si="0"/>
        <v>18.27</v>
      </c>
      <c r="F35" s="15">
        <f t="shared" si="1"/>
        <v>21.92</v>
      </c>
      <c r="H35" s="52">
        <f>VLOOKUP(A35,Portfolio!B:O,14,0)</f>
        <v>15.836</v>
      </c>
      <c r="I35" s="53">
        <f t="shared" si="2"/>
        <v>-2.4339999999999993</v>
      </c>
    </row>
    <row r="36" spans="1:9" x14ac:dyDescent="0.25">
      <c r="A36" s="13" t="s">
        <v>497</v>
      </c>
      <c r="B36" s="13" t="s">
        <v>1235</v>
      </c>
      <c r="C36" s="14" t="s">
        <v>498</v>
      </c>
      <c r="D36" s="51">
        <f>VLOOKUP(A36,Portfolio!B:I,8,0)</f>
        <v>26.22</v>
      </c>
      <c r="E36" s="51">
        <f t="shared" si="0"/>
        <v>23.6</v>
      </c>
      <c r="F36" s="15">
        <f t="shared" si="1"/>
        <v>28.32</v>
      </c>
      <c r="H36" s="52">
        <f>VLOOKUP(A36,Portfolio!B:O,14,0)</f>
        <v>19.625999999999998</v>
      </c>
      <c r="I36" s="53">
        <f t="shared" si="2"/>
        <v>-3.9740000000000038</v>
      </c>
    </row>
    <row r="37" spans="1:9" x14ac:dyDescent="0.25">
      <c r="A37" s="13" t="s">
        <v>265</v>
      </c>
      <c r="B37" s="13" t="s">
        <v>1235</v>
      </c>
      <c r="C37" s="14" t="s">
        <v>266</v>
      </c>
      <c r="D37" s="51">
        <f>VLOOKUP(A37,Portfolio!B:I,8,0)</f>
        <v>19.28</v>
      </c>
      <c r="E37" s="51">
        <f t="shared" si="0"/>
        <v>17.350000000000001</v>
      </c>
      <c r="F37" s="15">
        <f t="shared" si="1"/>
        <v>20.82</v>
      </c>
      <c r="H37" s="52">
        <f>VLOOKUP(A37,Portfolio!B:O,14,0)</f>
        <v>14.476000000000001</v>
      </c>
      <c r="I37" s="53">
        <f t="shared" si="2"/>
        <v>-2.8740000000000006</v>
      </c>
    </row>
    <row r="38" spans="1:9" x14ac:dyDescent="0.25">
      <c r="A38" s="13" t="s">
        <v>500</v>
      </c>
      <c r="B38" s="13" t="s">
        <v>1235</v>
      </c>
      <c r="C38" s="14" t="s">
        <v>501</v>
      </c>
      <c r="D38" s="51">
        <f>VLOOKUP(A38,Portfolio!B:I,8,0)</f>
        <v>39.909999999999997</v>
      </c>
      <c r="E38" s="51">
        <f t="shared" si="0"/>
        <v>35.92</v>
      </c>
      <c r="F38" s="15">
        <f t="shared" si="1"/>
        <v>43.1</v>
      </c>
      <c r="H38" s="52">
        <f>VLOOKUP(A38,Portfolio!B:O,14,0)</f>
        <v>32.54</v>
      </c>
      <c r="I38" s="53">
        <f t="shared" si="2"/>
        <v>-3.3800000000000026</v>
      </c>
    </row>
    <row r="39" spans="1:9" x14ac:dyDescent="0.25">
      <c r="A39" s="13" t="s">
        <v>502</v>
      </c>
      <c r="B39" s="13" t="s">
        <v>1235</v>
      </c>
      <c r="C39" s="14" t="s">
        <v>503</v>
      </c>
      <c r="D39" s="51">
        <f>VLOOKUP(A39,Portfolio!B:I,8,0)</f>
        <v>19.28</v>
      </c>
      <c r="E39" s="51">
        <f t="shared" si="0"/>
        <v>17.350000000000001</v>
      </c>
      <c r="F39" s="15">
        <f t="shared" si="1"/>
        <v>20.82</v>
      </c>
      <c r="H39" s="52">
        <f>VLOOKUP(A39,Portfolio!B:O,14,0)</f>
        <v>15.306000000000001</v>
      </c>
      <c r="I39" s="53">
        <f t="shared" si="2"/>
        <v>-2.0440000000000005</v>
      </c>
    </row>
    <row r="40" spans="1:9" x14ac:dyDescent="0.25">
      <c r="A40" s="13" t="s">
        <v>187</v>
      </c>
      <c r="B40" s="13" t="s">
        <v>1235</v>
      </c>
      <c r="C40" s="14" t="s">
        <v>188</v>
      </c>
      <c r="D40" s="51">
        <f>VLOOKUP(A40,Portfolio!B:I,8,0)</f>
        <v>25.81</v>
      </c>
      <c r="E40" s="51">
        <f t="shared" si="0"/>
        <v>23.23</v>
      </c>
      <c r="F40" s="15">
        <f t="shared" si="1"/>
        <v>27.88</v>
      </c>
      <c r="H40" s="52">
        <f>VLOOKUP(A40,Portfolio!B:O,14,0)</f>
        <v>19.785999999999998</v>
      </c>
      <c r="I40" s="53">
        <f t="shared" si="2"/>
        <v>-3.4440000000000026</v>
      </c>
    </row>
    <row r="41" spans="1:9" x14ac:dyDescent="0.25">
      <c r="A41" s="13" t="s">
        <v>504</v>
      </c>
      <c r="B41" s="13" t="s">
        <v>1235</v>
      </c>
      <c r="C41" s="14" t="s">
        <v>505</v>
      </c>
      <c r="D41" s="51">
        <f>VLOOKUP(A41,Portfolio!B:I,8,0)</f>
        <v>22.05</v>
      </c>
      <c r="E41" s="51">
        <f t="shared" si="0"/>
        <v>19.850000000000001</v>
      </c>
      <c r="F41" s="15">
        <f t="shared" si="1"/>
        <v>23.82</v>
      </c>
      <c r="H41" s="52">
        <f>VLOOKUP(A41,Portfolio!B:O,14,0)</f>
        <v>16.189999999999998</v>
      </c>
      <c r="I41" s="53">
        <f t="shared" si="2"/>
        <v>-3.6600000000000037</v>
      </c>
    </row>
    <row r="42" spans="1:9" x14ac:dyDescent="0.25">
      <c r="A42" s="13" t="s">
        <v>215</v>
      </c>
      <c r="B42" s="13" t="s">
        <v>1235</v>
      </c>
      <c r="C42" s="14" t="s">
        <v>216</v>
      </c>
      <c r="D42" s="51">
        <f>VLOOKUP(A42,Portfolio!B:I,8,0)</f>
        <v>20.96</v>
      </c>
      <c r="E42" s="51">
        <f t="shared" si="0"/>
        <v>18.86</v>
      </c>
      <c r="F42" s="15">
        <f t="shared" si="1"/>
        <v>22.63</v>
      </c>
      <c r="H42" s="52">
        <f>VLOOKUP(A42,Portfolio!B:O,14,0)</f>
        <v>15.9</v>
      </c>
      <c r="I42" s="53">
        <f t="shared" si="2"/>
        <v>-2.9599999999999991</v>
      </c>
    </row>
    <row r="43" spans="1:9" x14ac:dyDescent="0.25">
      <c r="A43" s="13" t="s">
        <v>278</v>
      </c>
      <c r="B43" s="13" t="s">
        <v>1235</v>
      </c>
      <c r="C43" s="14" t="s">
        <v>279</v>
      </c>
      <c r="D43" s="51">
        <f>VLOOKUP(A43,Portfolio!B:I,8,0)</f>
        <v>19.829999999999998</v>
      </c>
      <c r="E43" s="51">
        <f t="shared" si="0"/>
        <v>17.850000000000001</v>
      </c>
      <c r="F43" s="15">
        <f t="shared" si="1"/>
        <v>21.42</v>
      </c>
      <c r="H43" s="52">
        <f>VLOOKUP(A43,Portfolio!B:O,14,0)</f>
        <v>15.086</v>
      </c>
      <c r="I43" s="53">
        <f t="shared" si="2"/>
        <v>-2.7640000000000011</v>
      </c>
    </row>
    <row r="44" spans="1:9" x14ac:dyDescent="0.25">
      <c r="A44" s="13" t="s">
        <v>175</v>
      </c>
      <c r="B44" s="13" t="s">
        <v>1235</v>
      </c>
      <c r="C44" s="14" t="s">
        <v>176</v>
      </c>
      <c r="D44" s="51">
        <f>VLOOKUP(A44,Portfolio!B:I,8,0)</f>
        <v>26.9</v>
      </c>
      <c r="E44" s="51">
        <f t="shared" si="0"/>
        <v>24.21</v>
      </c>
      <c r="F44" s="15">
        <f t="shared" si="1"/>
        <v>29.05</v>
      </c>
      <c r="H44" s="52">
        <f>VLOOKUP(A44,Portfolio!B:O,14,0)</f>
        <v>22.765999999999998</v>
      </c>
      <c r="I44" s="53">
        <f t="shared" si="2"/>
        <v>-1.4440000000000026</v>
      </c>
    </row>
    <row r="45" spans="1:9" x14ac:dyDescent="0.25">
      <c r="A45" s="13" t="s">
        <v>506</v>
      </c>
      <c r="B45" s="13" t="s">
        <v>1235</v>
      </c>
      <c r="C45" s="14" t="s">
        <v>507</v>
      </c>
      <c r="D45" s="51">
        <f>VLOOKUP(A45,Portfolio!B:I,8,0)</f>
        <v>24.13</v>
      </c>
      <c r="E45" s="51">
        <f t="shared" si="0"/>
        <v>21.72</v>
      </c>
      <c r="F45" s="15">
        <f t="shared" si="1"/>
        <v>26.06</v>
      </c>
      <c r="H45" s="52">
        <f>VLOOKUP(A45,Portfolio!B:O,14,0)</f>
        <v>18.975999999999999</v>
      </c>
      <c r="I45" s="53">
        <f t="shared" si="2"/>
        <v>-2.7439999999999998</v>
      </c>
    </row>
    <row r="46" spans="1:9" x14ac:dyDescent="0.25">
      <c r="A46" s="13" t="s">
        <v>2018</v>
      </c>
      <c r="B46" s="13" t="s">
        <v>1235</v>
      </c>
      <c r="C46" s="14" t="s">
        <v>2019</v>
      </c>
      <c r="D46" s="51">
        <f>VLOOKUP(A46,Portfolio!B:I,8,0)</f>
        <v>24.13</v>
      </c>
      <c r="E46" s="51">
        <f t="shared" si="0"/>
        <v>21.72</v>
      </c>
      <c r="F46" s="15">
        <f t="shared" si="1"/>
        <v>26.06</v>
      </c>
      <c r="H46" s="52">
        <f>VLOOKUP(A46,Portfolio!B:O,14,0)</f>
        <v>19.096</v>
      </c>
      <c r="I46" s="53">
        <f t="shared" si="2"/>
        <v>-2.6239999999999988</v>
      </c>
    </row>
    <row r="47" spans="1:9" x14ac:dyDescent="0.25">
      <c r="A47" s="13" t="s">
        <v>2020</v>
      </c>
      <c r="B47" s="13" t="s">
        <v>1235</v>
      </c>
      <c r="C47" s="14" t="s">
        <v>2021</v>
      </c>
      <c r="D47" s="51">
        <f>VLOOKUP(A47,Portfolio!B:I,8,0)</f>
        <v>24.13</v>
      </c>
      <c r="E47" s="51">
        <f t="shared" si="0"/>
        <v>21.72</v>
      </c>
      <c r="F47" s="15">
        <f t="shared" si="1"/>
        <v>26.06</v>
      </c>
      <c r="H47" s="52">
        <f>VLOOKUP(A47,Portfolio!B:O,14,0)</f>
        <v>19.096</v>
      </c>
      <c r="I47" s="53">
        <f t="shared" si="2"/>
        <v>-2.6239999999999988</v>
      </c>
    </row>
    <row r="48" spans="1:9" x14ac:dyDescent="0.25">
      <c r="A48" s="13" t="s">
        <v>203</v>
      </c>
      <c r="B48" s="13" t="s">
        <v>1235</v>
      </c>
      <c r="C48" s="14" t="s">
        <v>204</v>
      </c>
      <c r="D48" s="51">
        <f>VLOOKUP(A48,Portfolio!B:I,8,0)</f>
        <v>26.18</v>
      </c>
      <c r="E48" s="51">
        <f t="shared" si="0"/>
        <v>23.56</v>
      </c>
      <c r="F48" s="15">
        <f t="shared" si="1"/>
        <v>28.27</v>
      </c>
      <c r="H48" s="52">
        <f>VLOOKUP(A48,Portfolio!B:O,14,0)</f>
        <v>20.395999999999997</v>
      </c>
      <c r="I48" s="53">
        <f t="shared" si="2"/>
        <v>-3.1640000000000015</v>
      </c>
    </row>
    <row r="49" spans="1:9" x14ac:dyDescent="0.25">
      <c r="A49" s="13" t="s">
        <v>208</v>
      </c>
      <c r="B49" s="13" t="s">
        <v>1235</v>
      </c>
      <c r="C49" s="14" t="s">
        <v>209</v>
      </c>
      <c r="D49" s="51">
        <f>VLOOKUP(A49,Portfolio!B:I,8,0)</f>
        <v>21.44</v>
      </c>
      <c r="E49" s="51">
        <f t="shared" si="0"/>
        <v>19.3</v>
      </c>
      <c r="F49" s="15">
        <f t="shared" si="1"/>
        <v>23.16</v>
      </c>
      <c r="H49" s="52">
        <f>VLOOKUP(A49,Portfolio!B:O,14,0)</f>
        <v>16.425999999999998</v>
      </c>
      <c r="I49" s="53">
        <f t="shared" si="2"/>
        <v>-2.8740000000000023</v>
      </c>
    </row>
    <row r="50" spans="1:9" x14ac:dyDescent="0.25">
      <c r="A50" s="13" t="s">
        <v>211</v>
      </c>
      <c r="B50" s="13" t="s">
        <v>1235</v>
      </c>
      <c r="C50" s="14" t="s">
        <v>212</v>
      </c>
      <c r="D50" s="51">
        <f>VLOOKUP(A50,Portfolio!B:I,8,0)</f>
        <v>23.15</v>
      </c>
      <c r="E50" s="51">
        <f t="shared" si="0"/>
        <v>20.84</v>
      </c>
      <c r="F50" s="15">
        <f t="shared" si="1"/>
        <v>25.01</v>
      </c>
      <c r="H50" s="52">
        <f>VLOOKUP(A50,Portfolio!B:O,14,0)</f>
        <v>18.366</v>
      </c>
      <c r="I50" s="53">
        <f t="shared" si="2"/>
        <v>-2.4740000000000002</v>
      </c>
    </row>
    <row r="51" spans="1:9" x14ac:dyDescent="0.25">
      <c r="A51" s="13" t="s">
        <v>213</v>
      </c>
      <c r="B51" s="13" t="s">
        <v>1235</v>
      </c>
      <c r="C51" s="14" t="s">
        <v>214</v>
      </c>
      <c r="D51" s="51">
        <f>VLOOKUP(A51,Portfolio!B:I,8,0)</f>
        <v>23.15</v>
      </c>
      <c r="E51" s="51">
        <f t="shared" si="0"/>
        <v>20.84</v>
      </c>
      <c r="F51" s="15">
        <f t="shared" si="1"/>
        <v>25.01</v>
      </c>
      <c r="H51" s="52">
        <f>VLOOKUP(A51,Portfolio!B:O,14,0)</f>
        <v>17.905999999999999</v>
      </c>
      <c r="I51" s="53">
        <f t="shared" si="2"/>
        <v>-2.9340000000000011</v>
      </c>
    </row>
    <row r="52" spans="1:9" x14ac:dyDescent="0.25">
      <c r="A52" s="13" t="s">
        <v>230</v>
      </c>
      <c r="B52" s="13" t="s">
        <v>1235</v>
      </c>
      <c r="C52" s="14" t="s">
        <v>231</v>
      </c>
      <c r="D52" s="51">
        <f>VLOOKUP(A52,Portfolio!B:I,8,0)</f>
        <v>23.15</v>
      </c>
      <c r="E52" s="51">
        <f t="shared" si="0"/>
        <v>20.84</v>
      </c>
      <c r="F52" s="15">
        <f t="shared" si="1"/>
        <v>25.01</v>
      </c>
      <c r="H52" s="52">
        <f>VLOOKUP(A52,Portfolio!B:O,14,0)</f>
        <v>17.835999999999999</v>
      </c>
      <c r="I52" s="53">
        <f t="shared" si="2"/>
        <v>-3.0040000000000013</v>
      </c>
    </row>
    <row r="53" spans="1:9" x14ac:dyDescent="0.25">
      <c r="A53" s="13" t="s">
        <v>232</v>
      </c>
      <c r="B53" s="13" t="s">
        <v>1235</v>
      </c>
      <c r="C53" s="14" t="s">
        <v>233</v>
      </c>
      <c r="D53" s="51">
        <f>VLOOKUP(A53,Portfolio!B:I,8,0)</f>
        <v>23.15</v>
      </c>
      <c r="E53" s="51">
        <f t="shared" si="0"/>
        <v>20.84</v>
      </c>
      <c r="F53" s="15">
        <f t="shared" si="1"/>
        <v>25.01</v>
      </c>
      <c r="H53" s="52">
        <f>VLOOKUP(A53,Portfolio!B:O,14,0)</f>
        <v>17.835999999999999</v>
      </c>
      <c r="I53" s="53">
        <f t="shared" si="2"/>
        <v>-3.0040000000000013</v>
      </c>
    </row>
    <row r="54" spans="1:9" x14ac:dyDescent="0.25">
      <c r="A54" s="13" t="s">
        <v>508</v>
      </c>
      <c r="B54" s="13" t="s">
        <v>1235</v>
      </c>
      <c r="C54" s="14" t="s">
        <v>509</v>
      </c>
      <c r="D54" s="51">
        <f>VLOOKUP(A54,Portfolio!B:I,8,0)</f>
        <v>23.15</v>
      </c>
      <c r="E54" s="51">
        <f t="shared" si="0"/>
        <v>20.84</v>
      </c>
      <c r="F54" s="15">
        <f t="shared" si="1"/>
        <v>25.01</v>
      </c>
      <c r="H54" s="52">
        <f>VLOOKUP(A54,Portfolio!B:O,14,0)</f>
        <v>16.175999999999998</v>
      </c>
      <c r="I54" s="53">
        <f t="shared" si="2"/>
        <v>-4.6640000000000015</v>
      </c>
    </row>
    <row r="55" spans="1:9" x14ac:dyDescent="0.25">
      <c r="A55" s="13" t="s">
        <v>510</v>
      </c>
      <c r="B55" s="13" t="s">
        <v>1235</v>
      </c>
      <c r="C55" s="14" t="s">
        <v>511</v>
      </c>
      <c r="D55" s="51">
        <f>VLOOKUP(A55,Portfolio!B:I,8,0)</f>
        <v>23.15</v>
      </c>
      <c r="E55" s="51">
        <f t="shared" si="0"/>
        <v>20.84</v>
      </c>
      <c r="F55" s="15">
        <f t="shared" si="1"/>
        <v>25.01</v>
      </c>
      <c r="H55" s="52">
        <f>VLOOKUP(A55,Portfolio!B:O,14,0)</f>
        <v>18.125999999999998</v>
      </c>
      <c r="I55" s="53">
        <f t="shared" si="2"/>
        <v>-2.7140000000000022</v>
      </c>
    </row>
    <row r="56" spans="1:9" x14ac:dyDescent="0.25">
      <c r="A56" s="13" t="s">
        <v>512</v>
      </c>
      <c r="B56" s="13" t="s">
        <v>1235</v>
      </c>
      <c r="C56" s="14" t="s">
        <v>513</v>
      </c>
      <c r="D56" s="51">
        <f>VLOOKUP(A56,Portfolio!B:I,8,0)</f>
        <v>23.15</v>
      </c>
      <c r="E56" s="51">
        <f t="shared" si="0"/>
        <v>20.84</v>
      </c>
      <c r="F56" s="15">
        <f t="shared" si="1"/>
        <v>25.01</v>
      </c>
      <c r="H56" s="52">
        <f>VLOOKUP(A56,Portfolio!B:O,14,0)</f>
        <v>18.045999999999999</v>
      </c>
      <c r="I56" s="53">
        <f t="shared" si="2"/>
        <v>-2.7940000000000005</v>
      </c>
    </row>
    <row r="57" spans="1:9" x14ac:dyDescent="0.25">
      <c r="A57" s="13" t="s">
        <v>290</v>
      </c>
      <c r="B57" s="13" t="s">
        <v>256</v>
      </c>
      <c r="C57" s="14" t="s">
        <v>291</v>
      </c>
      <c r="D57" s="51">
        <f>VLOOKUP(A57,Portfolio!B:I,8,0)</f>
        <v>12.59</v>
      </c>
      <c r="E57" s="51">
        <f t="shared" si="0"/>
        <v>11.33</v>
      </c>
      <c r="F57" s="15">
        <f t="shared" si="1"/>
        <v>13.6</v>
      </c>
      <c r="H57" s="52">
        <f>VLOOKUP(A57,Portfolio!B:O,14,0)</f>
        <v>9.6859999999999999</v>
      </c>
      <c r="I57" s="53">
        <f t="shared" si="2"/>
        <v>-1.6440000000000001</v>
      </c>
    </row>
    <row r="58" spans="1:9" x14ac:dyDescent="0.25">
      <c r="A58" s="13" t="s">
        <v>374</v>
      </c>
      <c r="B58" s="13" t="s">
        <v>256</v>
      </c>
      <c r="C58" s="14" t="s">
        <v>375</v>
      </c>
      <c r="D58" s="51">
        <f>VLOOKUP(A58,Portfolio!B:I,8,0)</f>
        <v>25.8</v>
      </c>
      <c r="E58" s="51">
        <f t="shared" si="0"/>
        <v>23.22</v>
      </c>
      <c r="F58" s="15">
        <f t="shared" si="1"/>
        <v>27.86</v>
      </c>
      <c r="H58" s="52">
        <f>VLOOKUP(A58,Portfolio!B:O,14,0)</f>
        <v>20.399999999999999</v>
      </c>
      <c r="I58" s="53">
        <f t="shared" si="2"/>
        <v>-2.8200000000000003</v>
      </c>
    </row>
    <row r="59" spans="1:9" x14ac:dyDescent="0.25">
      <c r="A59" s="13" t="s">
        <v>257</v>
      </c>
      <c r="B59" s="13" t="s">
        <v>256</v>
      </c>
      <c r="C59" s="14" t="s">
        <v>258</v>
      </c>
      <c r="D59" s="51">
        <f>VLOOKUP(A59,Portfolio!B:I,8,0)</f>
        <v>14.62</v>
      </c>
      <c r="E59" s="51">
        <f t="shared" si="0"/>
        <v>13.16</v>
      </c>
      <c r="F59" s="15">
        <f t="shared" si="1"/>
        <v>15.79</v>
      </c>
      <c r="H59" s="52">
        <f>VLOOKUP(A59,Portfolio!B:O,14,0)</f>
        <v>10.766</v>
      </c>
      <c r="I59" s="53">
        <f t="shared" si="2"/>
        <v>-2.3940000000000001</v>
      </c>
    </row>
    <row r="60" spans="1:9" x14ac:dyDescent="0.25">
      <c r="A60" s="13" t="s">
        <v>376</v>
      </c>
      <c r="B60" s="13" t="s">
        <v>256</v>
      </c>
      <c r="C60" s="14" t="s">
        <v>377</v>
      </c>
      <c r="D60" s="51">
        <f>VLOOKUP(A60,Portfolio!B:I,8,0)</f>
        <v>29.44</v>
      </c>
      <c r="E60" s="51">
        <f t="shared" si="0"/>
        <v>26.5</v>
      </c>
      <c r="F60" s="15">
        <f t="shared" si="1"/>
        <v>31.8</v>
      </c>
      <c r="H60" s="52">
        <f>VLOOKUP(A60,Portfolio!B:O,14,0)</f>
        <v>23.529999999999998</v>
      </c>
      <c r="I60" s="53">
        <f t="shared" si="2"/>
        <v>-2.9700000000000024</v>
      </c>
    </row>
    <row r="61" spans="1:9" x14ac:dyDescent="0.25">
      <c r="A61" s="13" t="s">
        <v>378</v>
      </c>
      <c r="B61" s="13" t="s">
        <v>256</v>
      </c>
      <c r="C61" s="14" t="s">
        <v>379</v>
      </c>
      <c r="D61" s="51">
        <f>VLOOKUP(A61,Portfolio!B:I,8,0)</f>
        <v>24.44</v>
      </c>
      <c r="E61" s="51">
        <f t="shared" si="0"/>
        <v>22</v>
      </c>
      <c r="F61" s="15">
        <f t="shared" si="1"/>
        <v>26.4</v>
      </c>
      <c r="H61" s="52">
        <f>VLOOKUP(A61,Portfolio!B:O,14,0)</f>
        <v>18.295999999999999</v>
      </c>
      <c r="I61" s="53">
        <f t="shared" si="2"/>
        <v>-3.7040000000000006</v>
      </c>
    </row>
    <row r="62" spans="1:9" x14ac:dyDescent="0.25">
      <c r="A62" s="13" t="s">
        <v>380</v>
      </c>
      <c r="B62" s="13" t="s">
        <v>256</v>
      </c>
      <c r="C62" s="14" t="s">
        <v>381</v>
      </c>
      <c r="D62" s="51">
        <f>VLOOKUP(A62,Portfolio!B:I,8,0)</f>
        <v>9.33</v>
      </c>
      <c r="E62" s="51">
        <f t="shared" si="0"/>
        <v>8.4</v>
      </c>
      <c r="F62" s="15">
        <f t="shared" si="1"/>
        <v>10.08</v>
      </c>
      <c r="H62" s="52">
        <f>VLOOKUP(A62,Portfolio!B:O,14,0)</f>
        <v>5.9300000000000006</v>
      </c>
      <c r="I62" s="53">
        <f t="shared" si="2"/>
        <v>-2.4699999999999998</v>
      </c>
    </row>
    <row r="63" spans="1:9" x14ac:dyDescent="0.25">
      <c r="A63" s="13" t="s">
        <v>382</v>
      </c>
      <c r="B63" s="13" t="s">
        <v>256</v>
      </c>
      <c r="C63" s="14" t="s">
        <v>383</v>
      </c>
      <c r="D63" s="51">
        <f>VLOOKUP(A63,Portfolio!B:I,8,0)</f>
        <v>10.35</v>
      </c>
      <c r="E63" s="51">
        <f t="shared" si="0"/>
        <v>9.32</v>
      </c>
      <c r="F63" s="15">
        <f t="shared" si="1"/>
        <v>11.18</v>
      </c>
      <c r="H63" s="52">
        <f>VLOOKUP(A63,Portfolio!B:O,14,0)</f>
        <v>6.66</v>
      </c>
      <c r="I63" s="53">
        <f t="shared" si="2"/>
        <v>-2.66</v>
      </c>
    </row>
    <row r="64" spans="1:9" x14ac:dyDescent="0.25">
      <c r="A64" s="13" t="s">
        <v>384</v>
      </c>
      <c r="B64" s="13" t="s">
        <v>256</v>
      </c>
      <c r="C64" s="14" t="s">
        <v>385</v>
      </c>
      <c r="D64" s="51">
        <f>VLOOKUP(A64,Portfolio!B:I,8,0)</f>
        <v>10.18</v>
      </c>
      <c r="E64" s="51">
        <f t="shared" si="0"/>
        <v>9.16</v>
      </c>
      <c r="F64" s="15">
        <f t="shared" si="1"/>
        <v>10.99</v>
      </c>
      <c r="H64" s="52">
        <f>VLOOKUP(A64,Portfolio!B:O,14,0)</f>
        <v>6.53</v>
      </c>
      <c r="I64" s="53">
        <f t="shared" si="2"/>
        <v>-2.63</v>
      </c>
    </row>
    <row r="65" spans="1:9" x14ac:dyDescent="0.25">
      <c r="A65" s="13" t="s">
        <v>386</v>
      </c>
      <c r="B65" s="13" t="s">
        <v>256</v>
      </c>
      <c r="C65" s="14" t="s">
        <v>387</v>
      </c>
      <c r="D65" s="51">
        <f>VLOOKUP(A65,Portfolio!B:I,8,0)</f>
        <v>13.53</v>
      </c>
      <c r="E65" s="51">
        <f t="shared" si="0"/>
        <v>12.18</v>
      </c>
      <c r="F65" s="15">
        <f t="shared" si="1"/>
        <v>14.62</v>
      </c>
      <c r="H65" s="52">
        <f>VLOOKUP(A65,Portfolio!B:O,14,0)</f>
        <v>8.9700000000000006</v>
      </c>
      <c r="I65" s="53">
        <f t="shared" si="2"/>
        <v>-3.2099999999999991</v>
      </c>
    </row>
    <row r="66" spans="1:9" x14ac:dyDescent="0.25">
      <c r="A66" s="13" t="s">
        <v>388</v>
      </c>
      <c r="B66" s="13" t="s">
        <v>256</v>
      </c>
      <c r="C66" s="14" t="s">
        <v>389</v>
      </c>
      <c r="D66" s="51">
        <f>VLOOKUP(A66,Portfolio!B:I,8,0)</f>
        <v>20.41</v>
      </c>
      <c r="E66" s="51">
        <f t="shared" si="0"/>
        <v>18.37</v>
      </c>
      <c r="F66" s="15">
        <f t="shared" si="1"/>
        <v>22.04</v>
      </c>
      <c r="H66" s="52">
        <f>VLOOKUP(A66,Portfolio!B:O,14,0)</f>
        <v>17.695999999999998</v>
      </c>
      <c r="I66" s="53">
        <f t="shared" si="2"/>
        <v>-0.67400000000000304</v>
      </c>
    </row>
    <row r="67" spans="1:9" x14ac:dyDescent="0.25">
      <c r="A67" s="13" t="s">
        <v>390</v>
      </c>
      <c r="B67" s="13" t="s">
        <v>256</v>
      </c>
      <c r="C67" s="14" t="s">
        <v>391</v>
      </c>
      <c r="D67" s="51">
        <f>VLOOKUP(A67,Portfolio!B:I,8,0)</f>
        <v>21.17</v>
      </c>
      <c r="E67" s="51">
        <f t="shared" si="0"/>
        <v>19.05</v>
      </c>
      <c r="F67" s="15">
        <f t="shared" si="1"/>
        <v>22.86</v>
      </c>
      <c r="H67" s="52">
        <f>VLOOKUP(A67,Portfolio!B:O,14,0)</f>
        <v>14.536</v>
      </c>
      <c r="I67" s="53">
        <f t="shared" si="2"/>
        <v>-4.5140000000000011</v>
      </c>
    </row>
    <row r="68" spans="1:9" x14ac:dyDescent="0.25">
      <c r="A68" s="13" t="s">
        <v>392</v>
      </c>
      <c r="B68" s="13" t="s">
        <v>256</v>
      </c>
      <c r="C68" s="14" t="s">
        <v>393</v>
      </c>
      <c r="D68" s="51">
        <f>VLOOKUP(A68,Portfolio!B:I,8,0)</f>
        <v>11.14</v>
      </c>
      <c r="E68" s="51">
        <f t="shared" ref="E68:E132" si="3">ROUND(D68*(1-$D$1),2)</f>
        <v>10.029999999999999</v>
      </c>
      <c r="F68" s="15">
        <f t="shared" ref="F68:F132" si="4">ROUND(E68*1.2,2)</f>
        <v>12.04</v>
      </c>
      <c r="H68" s="52">
        <f>VLOOKUP(A68,Portfolio!B:O,14,0)</f>
        <v>7.5960000000000001</v>
      </c>
      <c r="I68" s="53">
        <f t="shared" ref="I68:I132" si="5">+H68-E68</f>
        <v>-2.4339999999999993</v>
      </c>
    </row>
    <row r="69" spans="1:9" x14ac:dyDescent="0.25">
      <c r="A69" s="13" t="s">
        <v>395</v>
      </c>
      <c r="B69" s="13" t="s">
        <v>256</v>
      </c>
      <c r="C69" s="14" t="s">
        <v>396</v>
      </c>
      <c r="D69" s="51">
        <f>VLOOKUP(A69,Portfolio!B:I,8,0)</f>
        <v>11.14</v>
      </c>
      <c r="E69" s="51">
        <f t="shared" si="3"/>
        <v>10.029999999999999</v>
      </c>
      <c r="F69" s="15">
        <f t="shared" si="4"/>
        <v>12.04</v>
      </c>
      <c r="H69" s="52">
        <f>VLOOKUP(A69,Portfolio!B:O,14,0)</f>
        <v>7.5960000000000001</v>
      </c>
      <c r="I69" s="53">
        <f t="shared" si="5"/>
        <v>-2.4339999999999993</v>
      </c>
    </row>
    <row r="70" spans="1:9" x14ac:dyDescent="0.25">
      <c r="A70" s="13" t="s">
        <v>397</v>
      </c>
      <c r="B70" s="13" t="s">
        <v>256</v>
      </c>
      <c r="C70" s="14" t="s">
        <v>398</v>
      </c>
      <c r="D70" s="51">
        <f>VLOOKUP(A70,Portfolio!B:I,8,0)</f>
        <v>11.14</v>
      </c>
      <c r="E70" s="51">
        <f t="shared" si="3"/>
        <v>10.029999999999999</v>
      </c>
      <c r="F70" s="15">
        <f t="shared" si="4"/>
        <v>12.04</v>
      </c>
      <c r="H70" s="52">
        <f>VLOOKUP(A70,Portfolio!B:O,14,0)</f>
        <v>7.5960000000000001</v>
      </c>
      <c r="I70" s="53">
        <f t="shared" si="5"/>
        <v>-2.4339999999999993</v>
      </c>
    </row>
    <row r="71" spans="1:9" x14ac:dyDescent="0.25">
      <c r="A71" s="13" t="s">
        <v>399</v>
      </c>
      <c r="B71" s="13" t="s">
        <v>256</v>
      </c>
      <c r="C71" s="14" t="s">
        <v>400</v>
      </c>
      <c r="D71" s="51">
        <f>VLOOKUP(A71,Portfolio!B:I,8,0)</f>
        <v>10.99</v>
      </c>
      <c r="E71" s="51">
        <f t="shared" si="3"/>
        <v>9.89</v>
      </c>
      <c r="F71" s="15">
        <f t="shared" si="4"/>
        <v>11.87</v>
      </c>
      <c r="H71" s="52">
        <f>VLOOKUP(A71,Portfolio!B:O,14,0)</f>
        <v>7.5960000000000001</v>
      </c>
      <c r="I71" s="53">
        <f t="shared" si="5"/>
        <v>-2.2940000000000005</v>
      </c>
    </row>
    <row r="72" spans="1:9" x14ac:dyDescent="0.25">
      <c r="A72" s="13" t="s">
        <v>401</v>
      </c>
      <c r="B72" s="13" t="s">
        <v>256</v>
      </c>
      <c r="C72" s="14" t="s">
        <v>402</v>
      </c>
      <c r="D72" s="51">
        <f>VLOOKUP(A72,Portfolio!B:I,8,0)</f>
        <v>10.99</v>
      </c>
      <c r="E72" s="51">
        <f t="shared" si="3"/>
        <v>9.89</v>
      </c>
      <c r="F72" s="15">
        <f t="shared" si="4"/>
        <v>11.87</v>
      </c>
      <c r="H72" s="52">
        <f>VLOOKUP(A72,Portfolio!B:O,14,0)</f>
        <v>7.5960000000000001</v>
      </c>
      <c r="I72" s="53">
        <f t="shared" si="5"/>
        <v>-2.2940000000000005</v>
      </c>
    </row>
    <row r="73" spans="1:9" x14ac:dyDescent="0.25">
      <c r="A73" s="13" t="s">
        <v>522</v>
      </c>
      <c r="B73" s="13" t="s">
        <v>256</v>
      </c>
      <c r="C73" s="14" t="s">
        <v>523</v>
      </c>
      <c r="D73" s="51">
        <f>VLOOKUP(A73,Portfolio!B:I,8,0)</f>
        <v>10.99</v>
      </c>
      <c r="E73" s="51">
        <f t="shared" si="3"/>
        <v>9.89</v>
      </c>
      <c r="F73" s="15">
        <f t="shared" si="4"/>
        <v>11.87</v>
      </c>
      <c r="H73" s="52">
        <f>VLOOKUP(A73,Portfolio!B:O,14,0)</f>
        <v>7.5960000000000001</v>
      </c>
      <c r="I73" s="53">
        <f t="shared" si="5"/>
        <v>-2.2940000000000005</v>
      </c>
    </row>
    <row r="74" spans="1:9" x14ac:dyDescent="0.25">
      <c r="A74" s="13" t="s">
        <v>403</v>
      </c>
      <c r="B74" s="13" t="s">
        <v>256</v>
      </c>
      <c r="C74" s="14" t="s">
        <v>404</v>
      </c>
      <c r="D74" s="51">
        <f>VLOOKUP(A74,Portfolio!B:I,8,0)</f>
        <v>11.75</v>
      </c>
      <c r="E74" s="51">
        <f t="shared" si="3"/>
        <v>10.58</v>
      </c>
      <c r="F74" s="15">
        <f t="shared" si="4"/>
        <v>12.7</v>
      </c>
      <c r="H74" s="52">
        <f>VLOOKUP(A74,Portfolio!B:O,14,0)</f>
        <v>9.48</v>
      </c>
      <c r="I74" s="53">
        <f t="shared" si="5"/>
        <v>-1.0999999999999996</v>
      </c>
    </row>
    <row r="75" spans="1:9" x14ac:dyDescent="0.25">
      <c r="A75" s="13" t="s">
        <v>255</v>
      </c>
      <c r="B75" s="13" t="s">
        <v>256</v>
      </c>
      <c r="C75" s="14" t="s">
        <v>2022</v>
      </c>
      <c r="D75" s="51">
        <f>VLOOKUP(A75,Portfolio!B:I,8,0)</f>
        <v>19.260000000000002</v>
      </c>
      <c r="E75" s="51">
        <f t="shared" si="3"/>
        <v>17.329999999999998</v>
      </c>
      <c r="F75" s="15">
        <f t="shared" si="4"/>
        <v>20.8</v>
      </c>
      <c r="H75" s="52">
        <f>VLOOKUP(A75,Portfolio!B:O,14,0)</f>
        <v>14.456</v>
      </c>
      <c r="I75" s="53">
        <f t="shared" si="5"/>
        <v>-2.8739999999999988</v>
      </c>
    </row>
    <row r="76" spans="1:9" x14ac:dyDescent="0.25">
      <c r="A76" s="13" t="s">
        <v>405</v>
      </c>
      <c r="B76" s="13" t="s">
        <v>256</v>
      </c>
      <c r="C76" s="14" t="s">
        <v>406</v>
      </c>
      <c r="D76" s="51">
        <f>VLOOKUP(A76,Portfolio!B:I,8,0)</f>
        <v>25.7</v>
      </c>
      <c r="E76" s="51">
        <f t="shared" si="3"/>
        <v>23.13</v>
      </c>
      <c r="F76" s="15">
        <f t="shared" si="4"/>
        <v>27.76</v>
      </c>
      <c r="H76" s="52">
        <f>VLOOKUP(A76,Portfolio!B:O,14,0)</f>
        <v>19.405999999999999</v>
      </c>
      <c r="I76" s="53">
        <f t="shared" si="5"/>
        <v>-3.7240000000000002</v>
      </c>
    </row>
    <row r="77" spans="1:9" x14ac:dyDescent="0.25">
      <c r="A77" s="13" t="s">
        <v>407</v>
      </c>
      <c r="B77" s="13" t="s">
        <v>256</v>
      </c>
      <c r="C77" s="14" t="s">
        <v>408</v>
      </c>
      <c r="D77" s="51">
        <f>VLOOKUP(A77,Portfolio!B:I,8,0)</f>
        <v>16.16</v>
      </c>
      <c r="E77" s="51">
        <f t="shared" si="3"/>
        <v>14.54</v>
      </c>
      <c r="F77" s="15">
        <f t="shared" si="4"/>
        <v>17.45</v>
      </c>
      <c r="H77" s="52">
        <f>VLOOKUP(A77,Portfolio!B:O,14,0)</f>
        <v>12.426</v>
      </c>
      <c r="I77" s="53">
        <f t="shared" si="5"/>
        <v>-2.113999999999999</v>
      </c>
    </row>
    <row r="78" spans="1:9" x14ac:dyDescent="0.25">
      <c r="A78" s="13" t="s">
        <v>409</v>
      </c>
      <c r="B78" s="13" t="s">
        <v>256</v>
      </c>
      <c r="C78" s="14" t="s">
        <v>410</v>
      </c>
      <c r="D78" s="51">
        <f>VLOOKUP(A78,Portfolio!B:I,8,0)</f>
        <v>17.02</v>
      </c>
      <c r="E78" s="51">
        <f t="shared" si="3"/>
        <v>15.32</v>
      </c>
      <c r="F78" s="15">
        <f t="shared" si="4"/>
        <v>18.38</v>
      </c>
      <c r="H78" s="52">
        <f>VLOOKUP(A78,Portfolio!B:O,14,0)</f>
        <v>11.066000000000001</v>
      </c>
      <c r="I78" s="53">
        <f t="shared" si="5"/>
        <v>-4.2539999999999996</v>
      </c>
    </row>
    <row r="79" spans="1:9" x14ac:dyDescent="0.25">
      <c r="A79" s="13" t="s">
        <v>411</v>
      </c>
      <c r="B79" s="13" t="s">
        <v>256</v>
      </c>
      <c r="C79" s="14" t="s">
        <v>412</v>
      </c>
      <c r="D79" s="51">
        <f>VLOOKUP(A79,Portfolio!B:I,8,0)</f>
        <v>24</v>
      </c>
      <c r="E79" s="51">
        <f t="shared" si="3"/>
        <v>21.6</v>
      </c>
      <c r="F79" s="15">
        <f t="shared" si="4"/>
        <v>25.92</v>
      </c>
      <c r="H79" s="52">
        <f>VLOOKUP(A79,Portfolio!B:O,14,0)</f>
        <v>16.885999999999999</v>
      </c>
      <c r="I79" s="53">
        <f t="shared" si="5"/>
        <v>-4.7140000000000022</v>
      </c>
    </row>
    <row r="80" spans="1:9" x14ac:dyDescent="0.25">
      <c r="A80" s="13" t="s">
        <v>413</v>
      </c>
      <c r="B80" s="13" t="s">
        <v>256</v>
      </c>
      <c r="C80" s="14" t="s">
        <v>414</v>
      </c>
      <c r="D80" s="51">
        <f>VLOOKUP(A80,Portfolio!B:I,8,0)</f>
        <v>25.36</v>
      </c>
      <c r="E80" s="51">
        <f t="shared" si="3"/>
        <v>22.82</v>
      </c>
      <c r="F80" s="15">
        <f t="shared" si="4"/>
        <v>27.38</v>
      </c>
      <c r="H80" s="52">
        <f>VLOOKUP(A80,Portfolio!B:O,14,0)</f>
        <v>19.105999999999998</v>
      </c>
      <c r="I80" s="53">
        <f t="shared" si="5"/>
        <v>-3.7140000000000022</v>
      </c>
    </row>
    <row r="81" spans="1:9" x14ac:dyDescent="0.25">
      <c r="A81" s="13" t="s">
        <v>294</v>
      </c>
      <c r="B81" s="13" t="s">
        <v>256</v>
      </c>
      <c r="C81" s="14" t="s">
        <v>295</v>
      </c>
      <c r="D81" s="51">
        <f>VLOOKUP(A81,Portfolio!B:I,8,0)</f>
        <v>19.13</v>
      </c>
      <c r="E81" s="51">
        <f t="shared" si="3"/>
        <v>17.22</v>
      </c>
      <c r="F81" s="15">
        <f t="shared" si="4"/>
        <v>20.66</v>
      </c>
      <c r="H81" s="52">
        <f>VLOOKUP(A81,Portfolio!B:O,14,0)</f>
        <v>13.716000000000001</v>
      </c>
      <c r="I81" s="53">
        <f t="shared" si="5"/>
        <v>-3.5039999999999978</v>
      </c>
    </row>
    <row r="82" spans="1:9" x14ac:dyDescent="0.25">
      <c r="A82" s="13" t="s">
        <v>415</v>
      </c>
      <c r="B82" s="13" t="s">
        <v>256</v>
      </c>
      <c r="C82" s="14" t="s">
        <v>416</v>
      </c>
      <c r="D82" s="51">
        <f>VLOOKUP(A82,Portfolio!B:I,8,0)</f>
        <v>18.55</v>
      </c>
      <c r="E82" s="51">
        <f t="shared" si="3"/>
        <v>16.7</v>
      </c>
      <c r="F82" s="15">
        <f t="shared" si="4"/>
        <v>20.04</v>
      </c>
      <c r="H82" s="52">
        <f>VLOOKUP(A82,Portfolio!B:O,14,0)</f>
        <v>13.526</v>
      </c>
      <c r="I82" s="53">
        <f t="shared" si="5"/>
        <v>-3.1739999999999995</v>
      </c>
    </row>
    <row r="83" spans="1:9" x14ac:dyDescent="0.25">
      <c r="A83" s="13" t="s">
        <v>417</v>
      </c>
      <c r="B83" s="13" t="s">
        <v>256</v>
      </c>
      <c r="C83" s="14" t="s">
        <v>418</v>
      </c>
      <c r="D83" s="51">
        <f>VLOOKUP(A83,Portfolio!B:I,8,0)</f>
        <v>13.33</v>
      </c>
      <c r="E83" s="51">
        <f t="shared" si="3"/>
        <v>12</v>
      </c>
      <c r="F83" s="15">
        <f t="shared" si="4"/>
        <v>14.4</v>
      </c>
      <c r="H83" s="52">
        <f>VLOOKUP(A83,Portfolio!B:O,14,0)</f>
        <v>10.31</v>
      </c>
      <c r="I83" s="53">
        <f t="shared" si="5"/>
        <v>-1.6899999999999995</v>
      </c>
    </row>
    <row r="84" spans="1:9" x14ac:dyDescent="0.25">
      <c r="A84" s="13" t="s">
        <v>292</v>
      </c>
      <c r="B84" s="13" t="s">
        <v>256</v>
      </c>
      <c r="C84" s="14" t="s">
        <v>293</v>
      </c>
      <c r="D84" s="51">
        <f>VLOOKUP(A84,Portfolio!B:I,8,0)</f>
        <v>14.16</v>
      </c>
      <c r="E84" s="51">
        <f t="shared" si="3"/>
        <v>12.74</v>
      </c>
      <c r="F84" s="15">
        <f t="shared" si="4"/>
        <v>15.29</v>
      </c>
      <c r="H84" s="52">
        <f>VLOOKUP(A84,Portfolio!B:O,14,0)</f>
        <v>10.406000000000001</v>
      </c>
      <c r="I84" s="53">
        <f t="shared" si="5"/>
        <v>-2.3339999999999996</v>
      </c>
    </row>
    <row r="85" spans="1:9" x14ac:dyDescent="0.25">
      <c r="A85" s="13" t="s">
        <v>419</v>
      </c>
      <c r="B85" s="13" t="s">
        <v>256</v>
      </c>
      <c r="C85" s="14" t="s">
        <v>420</v>
      </c>
      <c r="D85" s="51">
        <f>VLOOKUP(A85,Portfolio!B:I,8,0)</f>
        <v>30.09</v>
      </c>
      <c r="E85" s="51">
        <f t="shared" si="3"/>
        <v>27.08</v>
      </c>
      <c r="F85" s="15">
        <f t="shared" si="4"/>
        <v>32.5</v>
      </c>
      <c r="H85" s="52">
        <f>VLOOKUP(A85,Portfolio!B:O,14,0)</f>
        <v>22.29</v>
      </c>
      <c r="I85" s="53">
        <f t="shared" si="5"/>
        <v>-4.7899999999999991</v>
      </c>
    </row>
    <row r="86" spans="1:9" x14ac:dyDescent="0.25">
      <c r="A86" s="13" t="s">
        <v>421</v>
      </c>
      <c r="B86" s="13" t="s">
        <v>256</v>
      </c>
      <c r="C86" s="14" t="s">
        <v>422</v>
      </c>
      <c r="D86" s="51">
        <f>VLOOKUP(A86,Portfolio!B:I,8,0)</f>
        <v>16.38</v>
      </c>
      <c r="E86" s="51">
        <f t="shared" si="3"/>
        <v>14.74</v>
      </c>
      <c r="F86" s="15">
        <f t="shared" si="4"/>
        <v>17.690000000000001</v>
      </c>
      <c r="H86" s="52">
        <f>VLOOKUP(A86,Portfolio!B:O,14,0)</f>
        <v>12.316000000000001</v>
      </c>
      <c r="I86" s="53">
        <f t="shared" si="5"/>
        <v>-2.4239999999999995</v>
      </c>
    </row>
    <row r="87" spans="1:9" x14ac:dyDescent="0.25">
      <c r="A87" s="13" t="s">
        <v>423</v>
      </c>
      <c r="B87" s="13" t="s">
        <v>256</v>
      </c>
      <c r="C87" s="14" t="s">
        <v>424</v>
      </c>
      <c r="D87" s="51">
        <f>VLOOKUP(A87,Portfolio!B:I,8,0)</f>
        <v>13.14</v>
      </c>
      <c r="E87" s="51">
        <f t="shared" si="3"/>
        <v>11.83</v>
      </c>
      <c r="F87" s="15">
        <f t="shared" si="4"/>
        <v>14.2</v>
      </c>
      <c r="H87" s="52">
        <f>VLOOKUP(A87,Portfolio!B:O,14,0)</f>
        <v>8.7460000000000004</v>
      </c>
      <c r="I87" s="53">
        <f t="shared" si="5"/>
        <v>-3.0839999999999996</v>
      </c>
    </row>
    <row r="88" spans="1:9" x14ac:dyDescent="0.25">
      <c r="A88" s="13" t="s">
        <v>2023</v>
      </c>
      <c r="B88" s="13" t="s">
        <v>256</v>
      </c>
      <c r="C88" s="14" t="s">
        <v>2024</v>
      </c>
      <c r="D88" s="51">
        <f>VLOOKUP(A88,Portfolio!B:I,8,0)</f>
        <v>15</v>
      </c>
      <c r="E88" s="51">
        <f t="shared" si="3"/>
        <v>13.5</v>
      </c>
      <c r="F88" s="15">
        <f t="shared" si="4"/>
        <v>16.2</v>
      </c>
      <c r="H88" s="52">
        <f>VLOOKUP(A88,Portfolio!B:O,14,0)</f>
        <v>9.7560000000000002</v>
      </c>
      <c r="I88" s="53">
        <f t="shared" si="5"/>
        <v>-3.7439999999999998</v>
      </c>
    </row>
    <row r="89" spans="1:9" x14ac:dyDescent="0.25">
      <c r="A89" s="13" t="s">
        <v>301</v>
      </c>
      <c r="B89" s="13" t="s">
        <v>256</v>
      </c>
      <c r="C89" s="14" t="s">
        <v>302</v>
      </c>
      <c r="D89" s="51">
        <f>VLOOKUP(A89,Portfolio!B:I,8,0)</f>
        <v>17.239999999999998</v>
      </c>
      <c r="E89" s="51">
        <f t="shared" si="3"/>
        <v>15.52</v>
      </c>
      <c r="F89" s="15">
        <f t="shared" si="4"/>
        <v>18.62</v>
      </c>
      <c r="H89" s="52">
        <f>VLOOKUP(A89,Portfolio!B:O,14,0)</f>
        <v>10.336</v>
      </c>
      <c r="I89" s="53">
        <f t="shared" si="5"/>
        <v>-5.1839999999999993</v>
      </c>
    </row>
    <row r="90" spans="1:9" x14ac:dyDescent="0.25">
      <c r="A90" s="13" t="s">
        <v>425</v>
      </c>
      <c r="B90" s="13" t="s">
        <v>256</v>
      </c>
      <c r="C90" s="14" t="s">
        <v>426</v>
      </c>
      <c r="D90" s="51">
        <f>VLOOKUP(A90,Portfolio!B:I,8,0)</f>
        <v>19.12</v>
      </c>
      <c r="E90" s="51">
        <f t="shared" ref="E90" si="6">ROUND(D90*(1-$D$1),2)</f>
        <v>17.21</v>
      </c>
      <c r="F90" s="15">
        <f t="shared" ref="F90" si="7">ROUND(E90*1.2,2)</f>
        <v>20.65</v>
      </c>
      <c r="H90" s="52">
        <f>VLOOKUP(A90,Portfolio!B:O,14,0)</f>
        <v>10.926</v>
      </c>
      <c r="I90" s="53">
        <f t="shared" ref="I90" si="8">+H90-E90</f>
        <v>-6.2840000000000007</v>
      </c>
    </row>
    <row r="91" spans="1:9" x14ac:dyDescent="0.25">
      <c r="A91" s="13" t="s">
        <v>427</v>
      </c>
      <c r="B91" s="13" t="s">
        <v>256</v>
      </c>
      <c r="C91" s="14" t="s">
        <v>428</v>
      </c>
      <c r="D91" s="51">
        <f>VLOOKUP(A91,Portfolio!B:I,8,0)</f>
        <v>19.12</v>
      </c>
      <c r="E91" s="51">
        <f t="shared" si="3"/>
        <v>17.21</v>
      </c>
      <c r="F91" s="15">
        <f t="shared" si="4"/>
        <v>20.65</v>
      </c>
      <c r="H91" s="52">
        <f>VLOOKUP(A91,Portfolio!B:O,14,0)</f>
        <v>10.926</v>
      </c>
      <c r="I91" s="53">
        <f t="shared" si="5"/>
        <v>-6.2840000000000007</v>
      </c>
    </row>
    <row r="92" spans="1:9" x14ac:dyDescent="0.25">
      <c r="A92" s="13" t="s">
        <v>429</v>
      </c>
      <c r="B92" s="13" t="s">
        <v>256</v>
      </c>
      <c r="C92" s="14" t="s">
        <v>430</v>
      </c>
      <c r="D92" s="51">
        <f>VLOOKUP(A92,Portfolio!B:I,8,0)</f>
        <v>11.97</v>
      </c>
      <c r="E92" s="51">
        <f t="shared" si="3"/>
        <v>10.77</v>
      </c>
      <c r="F92" s="15">
        <f t="shared" si="4"/>
        <v>12.92</v>
      </c>
      <c r="H92" s="52">
        <f>VLOOKUP(A92,Portfolio!B:O,14,0)</f>
        <v>7.8160000000000007</v>
      </c>
      <c r="I92" s="53">
        <f t="shared" si="5"/>
        <v>-2.9539999999999988</v>
      </c>
    </row>
    <row r="93" spans="1:9" x14ac:dyDescent="0.25">
      <c r="A93" s="13" t="s">
        <v>431</v>
      </c>
      <c r="B93" s="13" t="s">
        <v>256</v>
      </c>
      <c r="C93" s="14" t="s">
        <v>432</v>
      </c>
      <c r="D93" s="51">
        <f>VLOOKUP(A93,Portfolio!B:I,8,0)</f>
        <v>11.97</v>
      </c>
      <c r="E93" s="51">
        <f t="shared" si="3"/>
        <v>10.77</v>
      </c>
      <c r="F93" s="15">
        <f t="shared" si="4"/>
        <v>12.92</v>
      </c>
      <c r="H93" s="52">
        <f>VLOOKUP(A93,Portfolio!B:O,14,0)</f>
        <v>7.8160000000000007</v>
      </c>
      <c r="I93" s="53">
        <f t="shared" si="5"/>
        <v>-2.9539999999999988</v>
      </c>
    </row>
    <row r="94" spans="1:9" x14ac:dyDescent="0.25">
      <c r="A94" s="13" t="s">
        <v>433</v>
      </c>
      <c r="B94" s="13" t="s">
        <v>256</v>
      </c>
      <c r="C94" s="14" t="s">
        <v>434</v>
      </c>
      <c r="D94" s="51">
        <f>VLOOKUP(A94,Portfolio!B:I,8,0)</f>
        <v>11.97</v>
      </c>
      <c r="E94" s="51">
        <f t="shared" si="3"/>
        <v>10.77</v>
      </c>
      <c r="F94" s="15">
        <f t="shared" si="4"/>
        <v>12.92</v>
      </c>
      <c r="H94" s="52">
        <f>VLOOKUP(A94,Portfolio!B:O,14,0)</f>
        <v>7.8160000000000007</v>
      </c>
      <c r="I94" s="53">
        <f t="shared" si="5"/>
        <v>-2.9539999999999988</v>
      </c>
    </row>
    <row r="95" spans="1:9" x14ac:dyDescent="0.25">
      <c r="A95" s="13" t="s">
        <v>435</v>
      </c>
      <c r="B95" s="13" t="s">
        <v>256</v>
      </c>
      <c r="C95" s="14" t="s">
        <v>436</v>
      </c>
      <c r="D95" s="51">
        <f>VLOOKUP(A95,Portfolio!B:I,8,0)</f>
        <v>11.97</v>
      </c>
      <c r="E95" s="51">
        <f t="shared" si="3"/>
        <v>10.77</v>
      </c>
      <c r="F95" s="15">
        <f t="shared" si="4"/>
        <v>12.92</v>
      </c>
      <c r="H95" s="52">
        <f>VLOOKUP(A95,Portfolio!B:O,14,0)</f>
        <v>7.8160000000000007</v>
      </c>
      <c r="I95" s="53">
        <f t="shared" si="5"/>
        <v>-2.9539999999999988</v>
      </c>
    </row>
    <row r="96" spans="1:9" x14ac:dyDescent="0.25">
      <c r="A96" s="13" t="s">
        <v>437</v>
      </c>
      <c r="B96" s="13" t="s">
        <v>256</v>
      </c>
      <c r="C96" s="14" t="s">
        <v>438</v>
      </c>
      <c r="D96" s="51">
        <f>VLOOKUP(A96,Portfolio!B:I,8,0)</f>
        <v>11.97</v>
      </c>
      <c r="E96" s="51">
        <f t="shared" si="3"/>
        <v>10.77</v>
      </c>
      <c r="F96" s="15">
        <f t="shared" si="4"/>
        <v>12.92</v>
      </c>
      <c r="H96" s="52">
        <f>VLOOKUP(A96,Portfolio!B:O,14,0)</f>
        <v>7.8160000000000007</v>
      </c>
      <c r="I96" s="53">
        <f t="shared" si="5"/>
        <v>-2.9539999999999988</v>
      </c>
    </row>
    <row r="97" spans="1:9" x14ac:dyDescent="0.25">
      <c r="A97" s="13" t="s">
        <v>297</v>
      </c>
      <c r="B97" s="13" t="s">
        <v>256</v>
      </c>
      <c r="C97" s="14" t="s">
        <v>298</v>
      </c>
      <c r="D97" s="51">
        <f>VLOOKUP(A97,Portfolio!B:I,8,0)</f>
        <v>20.12</v>
      </c>
      <c r="E97" s="51">
        <f t="shared" si="3"/>
        <v>18.11</v>
      </c>
      <c r="F97" s="15">
        <f t="shared" si="4"/>
        <v>21.73</v>
      </c>
      <c r="H97" s="52">
        <f>VLOOKUP(A97,Portfolio!B:O,14,0)</f>
        <v>14.906000000000001</v>
      </c>
      <c r="I97" s="53">
        <f t="shared" si="5"/>
        <v>-3.2039999999999988</v>
      </c>
    </row>
    <row r="98" spans="1:9" x14ac:dyDescent="0.25">
      <c r="A98" s="13" t="s">
        <v>439</v>
      </c>
      <c r="B98" s="13" t="s">
        <v>256</v>
      </c>
      <c r="C98" s="14" t="s">
        <v>440</v>
      </c>
      <c r="D98" s="51">
        <f>VLOOKUP(A98,Portfolio!B:I,8,0)</f>
        <v>41.69</v>
      </c>
      <c r="E98" s="51">
        <f t="shared" si="3"/>
        <v>37.520000000000003</v>
      </c>
      <c r="F98" s="15">
        <f t="shared" si="4"/>
        <v>45.02</v>
      </c>
      <c r="H98" s="52">
        <f>VLOOKUP(A98,Portfolio!B:O,14,0)</f>
        <v>31.27</v>
      </c>
      <c r="I98" s="53">
        <f t="shared" si="5"/>
        <v>-6.2500000000000036</v>
      </c>
    </row>
    <row r="99" spans="1:9" x14ac:dyDescent="0.25">
      <c r="A99" s="13" t="s">
        <v>441</v>
      </c>
      <c r="B99" s="13" t="s">
        <v>256</v>
      </c>
      <c r="C99" s="14" t="s">
        <v>442</v>
      </c>
      <c r="D99" s="51">
        <f>VLOOKUP(A99,Portfolio!B:I,8,0)</f>
        <v>20.09</v>
      </c>
      <c r="E99" s="51">
        <f t="shared" si="3"/>
        <v>18.079999999999998</v>
      </c>
      <c r="F99" s="15">
        <f t="shared" si="4"/>
        <v>21.7</v>
      </c>
      <c r="H99" s="52">
        <f>VLOOKUP(A99,Portfolio!B:O,14,0)</f>
        <v>17.675999999999998</v>
      </c>
      <c r="I99" s="53">
        <f t="shared" si="5"/>
        <v>-0.40399999999999991</v>
      </c>
    </row>
    <row r="100" spans="1:9" x14ac:dyDescent="0.25">
      <c r="A100" s="13" t="s">
        <v>299</v>
      </c>
      <c r="B100" s="13" t="s">
        <v>256</v>
      </c>
      <c r="C100" s="14" t="s">
        <v>300</v>
      </c>
      <c r="D100" s="51">
        <f>VLOOKUP(A100,Portfolio!B:I,8,0)</f>
        <v>19.23</v>
      </c>
      <c r="E100" s="51">
        <f t="shared" si="3"/>
        <v>17.309999999999999</v>
      </c>
      <c r="F100" s="15">
        <f t="shared" si="4"/>
        <v>20.77</v>
      </c>
      <c r="H100" s="52">
        <f>VLOOKUP(A100,Portfolio!B:O,14,0)</f>
        <v>15.266</v>
      </c>
      <c r="I100" s="53">
        <f t="shared" si="5"/>
        <v>-2.0439999999999987</v>
      </c>
    </row>
    <row r="101" spans="1:9" x14ac:dyDescent="0.25">
      <c r="A101" s="13" t="s">
        <v>443</v>
      </c>
      <c r="B101" s="13" t="s">
        <v>256</v>
      </c>
      <c r="C101" s="14" t="s">
        <v>444</v>
      </c>
      <c r="D101" s="51">
        <f>VLOOKUP(A101,Portfolio!B:I,8,0)</f>
        <v>18.329999999999998</v>
      </c>
      <c r="E101" s="51">
        <f t="shared" si="3"/>
        <v>16.5</v>
      </c>
      <c r="F101" s="15">
        <f t="shared" si="4"/>
        <v>19.8</v>
      </c>
      <c r="H101" s="52">
        <f>VLOOKUP(A101,Portfolio!B:O,14,0)</f>
        <v>14.296000000000001</v>
      </c>
      <c r="I101" s="53">
        <f t="shared" si="5"/>
        <v>-2.2039999999999988</v>
      </c>
    </row>
    <row r="102" spans="1:9" x14ac:dyDescent="0.25">
      <c r="A102" s="13" t="s">
        <v>2025</v>
      </c>
      <c r="B102" s="13" t="s">
        <v>256</v>
      </c>
      <c r="C102" s="14" t="s">
        <v>2026</v>
      </c>
      <c r="D102" s="51">
        <f>VLOOKUP(A102,Portfolio!B:I,8,0)</f>
        <v>13.6</v>
      </c>
      <c r="E102" s="51">
        <f t="shared" si="3"/>
        <v>12.24</v>
      </c>
      <c r="F102" s="15">
        <f t="shared" si="4"/>
        <v>14.69</v>
      </c>
      <c r="H102" s="52">
        <f>VLOOKUP(A102,Portfolio!B:O,14,0)</f>
        <v>10.826000000000001</v>
      </c>
      <c r="I102" s="53">
        <f t="shared" si="5"/>
        <v>-1.4139999999999997</v>
      </c>
    </row>
    <row r="103" spans="1:9" x14ac:dyDescent="0.25">
      <c r="A103" s="13" t="s">
        <v>288</v>
      </c>
      <c r="B103" s="13" t="s">
        <v>256</v>
      </c>
      <c r="C103" s="14" t="s">
        <v>289</v>
      </c>
      <c r="D103" s="51">
        <f>VLOOKUP(A103,Portfolio!B:I,8,0)</f>
        <v>16.170000000000002</v>
      </c>
      <c r="E103" s="51">
        <f t="shared" si="3"/>
        <v>14.55</v>
      </c>
      <c r="F103" s="15">
        <f t="shared" si="4"/>
        <v>17.46</v>
      </c>
      <c r="H103" s="52">
        <f>VLOOKUP(A103,Portfolio!B:O,14,0)</f>
        <v>12.506</v>
      </c>
      <c r="I103" s="53">
        <f t="shared" si="5"/>
        <v>-2.0440000000000005</v>
      </c>
    </row>
    <row r="104" spans="1:9" x14ac:dyDescent="0.25">
      <c r="A104" s="13" t="s">
        <v>445</v>
      </c>
      <c r="B104" s="13" t="s">
        <v>256</v>
      </c>
      <c r="C104" s="14" t="s">
        <v>446</v>
      </c>
      <c r="D104" s="51">
        <f>VLOOKUP(A104,Portfolio!B:I,8,0)</f>
        <v>34.65</v>
      </c>
      <c r="E104" s="51">
        <f t="shared" si="3"/>
        <v>31.19</v>
      </c>
      <c r="F104" s="15">
        <f t="shared" si="4"/>
        <v>37.43</v>
      </c>
      <c r="H104" s="52">
        <f>VLOOKUP(A104,Portfolio!B:O,14,0)</f>
        <v>26.72</v>
      </c>
      <c r="I104" s="53">
        <f t="shared" si="5"/>
        <v>-4.4700000000000024</v>
      </c>
    </row>
    <row r="105" spans="1:9" x14ac:dyDescent="0.25">
      <c r="A105" s="13" t="s">
        <v>447</v>
      </c>
      <c r="B105" s="13" t="s">
        <v>256</v>
      </c>
      <c r="C105" s="14" t="s">
        <v>448</v>
      </c>
      <c r="D105" s="51">
        <f>VLOOKUP(A105,Portfolio!B:I,8,0)</f>
        <v>13.06</v>
      </c>
      <c r="E105" s="51">
        <f t="shared" si="3"/>
        <v>11.75</v>
      </c>
      <c r="F105" s="15">
        <f t="shared" si="4"/>
        <v>14.1</v>
      </c>
      <c r="H105" s="52">
        <f>VLOOKUP(A105,Portfolio!B:O,14,0)</f>
        <v>10.466000000000001</v>
      </c>
      <c r="I105" s="53">
        <f t="shared" si="5"/>
        <v>-1.2839999999999989</v>
      </c>
    </row>
    <row r="106" spans="1:9" x14ac:dyDescent="0.25">
      <c r="A106" s="13" t="s">
        <v>514</v>
      </c>
      <c r="B106" s="13" t="s">
        <v>256</v>
      </c>
      <c r="C106" s="14" t="s">
        <v>515</v>
      </c>
      <c r="D106" s="51">
        <f>VLOOKUP(A106,Portfolio!B:I,8,0)</f>
        <v>19.809999999999999</v>
      </c>
      <c r="E106" s="51">
        <f t="shared" si="3"/>
        <v>17.829999999999998</v>
      </c>
      <c r="F106" s="15">
        <f t="shared" si="4"/>
        <v>21.4</v>
      </c>
      <c r="H106" s="52">
        <f>VLOOKUP(A106,Portfolio!B:O,14,0)</f>
        <v>12.616</v>
      </c>
      <c r="I106" s="53">
        <f t="shared" si="5"/>
        <v>-5.2139999999999986</v>
      </c>
    </row>
    <row r="107" spans="1:9" x14ac:dyDescent="0.25">
      <c r="A107" s="13" t="s">
        <v>516</v>
      </c>
      <c r="B107" s="13" t="s">
        <v>256</v>
      </c>
      <c r="C107" s="14" t="s">
        <v>517</v>
      </c>
      <c r="D107" s="51">
        <f>VLOOKUP(A107,Portfolio!B:I,8,0)</f>
        <v>19.809999999999999</v>
      </c>
      <c r="E107" s="51">
        <f t="shared" si="3"/>
        <v>17.829999999999998</v>
      </c>
      <c r="F107" s="15">
        <f t="shared" si="4"/>
        <v>21.4</v>
      </c>
      <c r="H107" s="52">
        <f>VLOOKUP(A107,Portfolio!B:O,14,0)</f>
        <v>12.616</v>
      </c>
      <c r="I107" s="53">
        <f t="shared" si="5"/>
        <v>-5.2139999999999986</v>
      </c>
    </row>
    <row r="108" spans="1:9" x14ac:dyDescent="0.25">
      <c r="A108" s="13" t="s">
        <v>518</v>
      </c>
      <c r="B108" s="13" t="s">
        <v>256</v>
      </c>
      <c r="C108" s="14" t="s">
        <v>519</v>
      </c>
      <c r="D108" s="51">
        <f>VLOOKUP(A108,Portfolio!B:I,8,0)</f>
        <v>18.38</v>
      </c>
      <c r="E108" s="51">
        <f t="shared" si="3"/>
        <v>16.54</v>
      </c>
      <c r="F108" s="15">
        <f t="shared" si="4"/>
        <v>19.850000000000001</v>
      </c>
      <c r="H108" s="52">
        <f>VLOOKUP(A108,Portfolio!B:O,14,0)</f>
        <v>10.74</v>
      </c>
      <c r="I108" s="53">
        <f t="shared" si="5"/>
        <v>-5.7999999999999989</v>
      </c>
    </row>
    <row r="109" spans="1:9" x14ac:dyDescent="0.25">
      <c r="A109" s="13" t="s">
        <v>520</v>
      </c>
      <c r="B109" s="13" t="s">
        <v>256</v>
      </c>
      <c r="C109" s="14" t="s">
        <v>521</v>
      </c>
      <c r="D109" s="51">
        <f>VLOOKUP(A109,Portfolio!B:I,8,0)</f>
        <v>18.38</v>
      </c>
      <c r="E109" s="51">
        <f t="shared" si="3"/>
        <v>16.54</v>
      </c>
      <c r="F109" s="15">
        <f t="shared" si="4"/>
        <v>19.850000000000001</v>
      </c>
      <c r="H109" s="52">
        <f>VLOOKUP(A109,Portfolio!B:O,14,0)</f>
        <v>10.74</v>
      </c>
      <c r="I109" s="53">
        <f t="shared" si="5"/>
        <v>-5.7999999999999989</v>
      </c>
    </row>
    <row r="110" spans="1:9" x14ac:dyDescent="0.25">
      <c r="A110" s="13" t="s">
        <v>524</v>
      </c>
      <c r="B110" s="13" t="s">
        <v>256</v>
      </c>
      <c r="C110" s="14" t="s">
        <v>525</v>
      </c>
      <c r="D110" s="51">
        <f>VLOOKUP(A110,Portfolio!B:I,8,0)</f>
        <v>18.03</v>
      </c>
      <c r="E110" s="51">
        <f t="shared" si="3"/>
        <v>16.23</v>
      </c>
      <c r="F110" s="15">
        <f t="shared" si="4"/>
        <v>19.48</v>
      </c>
      <c r="H110" s="52">
        <f>VLOOKUP(A110,Portfolio!B:O,14,0)</f>
        <v>11.84</v>
      </c>
      <c r="I110" s="53">
        <f t="shared" si="5"/>
        <v>-4.3900000000000006</v>
      </c>
    </row>
    <row r="111" spans="1:9" x14ac:dyDescent="0.25">
      <c r="A111" s="13" t="s">
        <v>527</v>
      </c>
      <c r="B111" s="13" t="s">
        <v>256</v>
      </c>
      <c r="C111" s="14" t="s">
        <v>528</v>
      </c>
      <c r="D111" s="51">
        <f>VLOOKUP(A111,Portfolio!B:I,8,0)</f>
        <v>18.03</v>
      </c>
      <c r="E111" s="51">
        <f t="shared" si="3"/>
        <v>16.23</v>
      </c>
      <c r="F111" s="15">
        <f t="shared" si="4"/>
        <v>19.48</v>
      </c>
      <c r="H111" s="52">
        <f>VLOOKUP(A111,Portfolio!B:O,14,0)</f>
        <v>11.84</v>
      </c>
      <c r="I111" s="53">
        <f t="shared" si="5"/>
        <v>-4.3900000000000006</v>
      </c>
    </row>
    <row r="112" spans="1:9" x14ac:dyDescent="0.25">
      <c r="A112" s="13" t="s">
        <v>529</v>
      </c>
      <c r="B112" s="13" t="s">
        <v>256</v>
      </c>
      <c r="C112" s="14" t="s">
        <v>530</v>
      </c>
      <c r="D112" s="51">
        <f>VLOOKUP(A112,Portfolio!B:I,8,0)</f>
        <v>18.03</v>
      </c>
      <c r="E112" s="51">
        <f t="shared" si="3"/>
        <v>16.23</v>
      </c>
      <c r="F112" s="15">
        <f t="shared" si="4"/>
        <v>19.48</v>
      </c>
      <c r="H112" s="52">
        <f>VLOOKUP(A112,Portfolio!B:O,14,0)</f>
        <v>11.84</v>
      </c>
      <c r="I112" s="53">
        <f t="shared" si="5"/>
        <v>-4.3900000000000006</v>
      </c>
    </row>
    <row r="113" spans="1:9" x14ac:dyDescent="0.25">
      <c r="A113" s="13" t="s">
        <v>531</v>
      </c>
      <c r="B113" s="13" t="s">
        <v>256</v>
      </c>
      <c r="C113" s="14" t="s">
        <v>532</v>
      </c>
      <c r="D113" s="51">
        <f>VLOOKUP(A113,Portfolio!B:I,8,0)</f>
        <v>18.03</v>
      </c>
      <c r="E113" s="51">
        <f t="shared" si="3"/>
        <v>16.23</v>
      </c>
      <c r="F113" s="15">
        <f t="shared" si="4"/>
        <v>19.48</v>
      </c>
      <c r="H113" s="52">
        <f>VLOOKUP(A113,Portfolio!B:O,14,0)</f>
        <v>11.84</v>
      </c>
      <c r="I113" s="53">
        <f t="shared" si="5"/>
        <v>-4.3900000000000006</v>
      </c>
    </row>
    <row r="114" spans="1:9" x14ac:dyDescent="0.25">
      <c r="A114" s="13" t="s">
        <v>533</v>
      </c>
      <c r="B114" s="13" t="s">
        <v>256</v>
      </c>
      <c r="C114" s="14" t="s">
        <v>534</v>
      </c>
      <c r="D114" s="51">
        <f>VLOOKUP(A114,Portfolio!B:I,8,0)</f>
        <v>18.03</v>
      </c>
      <c r="E114" s="51">
        <f t="shared" si="3"/>
        <v>16.23</v>
      </c>
      <c r="F114" s="15">
        <f t="shared" si="4"/>
        <v>19.48</v>
      </c>
      <c r="H114" s="52">
        <f>VLOOKUP(A114,Portfolio!B:O,14,0)</f>
        <v>11.84</v>
      </c>
      <c r="I114" s="53">
        <f t="shared" si="5"/>
        <v>-4.3900000000000006</v>
      </c>
    </row>
    <row r="115" spans="1:9" x14ac:dyDescent="0.25">
      <c r="A115" s="13" t="s">
        <v>535</v>
      </c>
      <c r="B115" s="13" t="s">
        <v>256</v>
      </c>
      <c r="C115" s="14" t="s">
        <v>536</v>
      </c>
      <c r="D115" s="51">
        <f>VLOOKUP(A115,Portfolio!B:I,8,0)</f>
        <v>18.03</v>
      </c>
      <c r="E115" s="51">
        <f t="shared" si="3"/>
        <v>16.23</v>
      </c>
      <c r="F115" s="15">
        <f t="shared" si="4"/>
        <v>19.48</v>
      </c>
      <c r="H115" s="52">
        <f>VLOOKUP(A115,Portfolio!B:O,14,0)</f>
        <v>11.84</v>
      </c>
      <c r="I115" s="53">
        <f t="shared" si="5"/>
        <v>-4.3900000000000006</v>
      </c>
    </row>
    <row r="116" spans="1:9" x14ac:dyDescent="0.25">
      <c r="A116" s="13" t="s">
        <v>352</v>
      </c>
      <c r="B116" s="13" t="s">
        <v>256</v>
      </c>
      <c r="C116" s="14" t="s">
        <v>353</v>
      </c>
      <c r="D116" s="51">
        <f>VLOOKUP(A116,Portfolio!B:I,8,0)</f>
        <v>13.37</v>
      </c>
      <c r="E116" s="51">
        <f t="shared" si="3"/>
        <v>12.03</v>
      </c>
      <c r="F116" s="15">
        <f t="shared" si="4"/>
        <v>14.44</v>
      </c>
      <c r="H116" s="52">
        <f>VLOOKUP(A116,Portfolio!B:O,14,0)</f>
        <v>9.8659999999999997</v>
      </c>
      <c r="I116" s="53">
        <f t="shared" si="5"/>
        <v>-2.1639999999999997</v>
      </c>
    </row>
    <row r="117" spans="1:9" x14ac:dyDescent="0.25">
      <c r="A117" s="13" t="s">
        <v>305</v>
      </c>
      <c r="B117" s="13" t="s">
        <v>256</v>
      </c>
      <c r="C117" s="14" t="s">
        <v>306</v>
      </c>
      <c r="D117" s="51">
        <f>VLOOKUP(A117,Portfolio!B:I,8,0)</f>
        <v>17.14</v>
      </c>
      <c r="E117" s="51">
        <f t="shared" si="3"/>
        <v>15.43</v>
      </c>
      <c r="F117" s="15">
        <f t="shared" si="4"/>
        <v>18.52</v>
      </c>
      <c r="H117" s="52">
        <f>VLOOKUP(A117,Portfolio!B:O,14,0)</f>
        <v>11.606</v>
      </c>
      <c r="I117" s="53">
        <f t="shared" si="5"/>
        <v>-3.8239999999999998</v>
      </c>
    </row>
    <row r="118" spans="1:9" x14ac:dyDescent="0.25">
      <c r="A118" s="13" t="s">
        <v>370</v>
      </c>
      <c r="B118" s="13" t="s">
        <v>256</v>
      </c>
      <c r="C118" s="14" t="s">
        <v>371</v>
      </c>
      <c r="D118" s="51">
        <f>VLOOKUP(A118,Portfolio!B:I,8,0)</f>
        <v>17.75</v>
      </c>
      <c r="E118" s="51">
        <f t="shared" si="3"/>
        <v>15.98</v>
      </c>
      <c r="F118" s="15">
        <f t="shared" si="4"/>
        <v>19.18</v>
      </c>
      <c r="H118" s="52">
        <f>VLOOKUP(A118,Portfolio!B:O,14,0)</f>
        <v>14.206</v>
      </c>
      <c r="I118" s="53">
        <f t="shared" si="5"/>
        <v>-1.7740000000000009</v>
      </c>
    </row>
    <row r="119" spans="1:9" x14ac:dyDescent="0.25">
      <c r="A119" s="13" t="s">
        <v>311</v>
      </c>
      <c r="B119" s="13" t="s">
        <v>256</v>
      </c>
      <c r="C119" s="14" t="s">
        <v>312</v>
      </c>
      <c r="D119" s="51">
        <f>VLOOKUP(A119,Portfolio!B:I,8,0)</f>
        <v>15.76</v>
      </c>
      <c r="E119" s="51">
        <f t="shared" si="3"/>
        <v>14.18</v>
      </c>
      <c r="F119" s="15">
        <f t="shared" si="4"/>
        <v>17.02</v>
      </c>
      <c r="H119" s="52">
        <f>VLOOKUP(A119,Portfolio!B:O,14,0)</f>
        <v>11.226000000000001</v>
      </c>
      <c r="I119" s="53">
        <f t="shared" si="5"/>
        <v>-2.9539999999999988</v>
      </c>
    </row>
    <row r="120" spans="1:9" x14ac:dyDescent="0.25">
      <c r="A120" s="13" t="s">
        <v>537</v>
      </c>
      <c r="B120" s="13" t="s">
        <v>1236</v>
      </c>
      <c r="C120" s="14" t="s">
        <v>538</v>
      </c>
      <c r="D120" s="51">
        <f>VLOOKUP(A120,Portfolio!B:I,8,0)</f>
        <v>17.149999999999999</v>
      </c>
      <c r="E120" s="51">
        <f t="shared" si="3"/>
        <v>15.44</v>
      </c>
      <c r="F120" s="15">
        <f t="shared" si="4"/>
        <v>18.53</v>
      </c>
      <c r="H120" s="52">
        <f>VLOOKUP(A120,Portfolio!B:O,14,0)</f>
        <v>13.276</v>
      </c>
      <c r="I120" s="53">
        <f t="shared" si="5"/>
        <v>-2.1639999999999997</v>
      </c>
    </row>
    <row r="121" spans="1:9" x14ac:dyDescent="0.25">
      <c r="A121" s="13" t="s">
        <v>540</v>
      </c>
      <c r="B121" s="13" t="s">
        <v>1236</v>
      </c>
      <c r="C121" s="14" t="s">
        <v>541</v>
      </c>
      <c r="D121" s="51">
        <f>VLOOKUP(A121,Portfolio!B:I,8,0)</f>
        <v>17.149999999999999</v>
      </c>
      <c r="E121" s="51">
        <f t="shared" si="3"/>
        <v>15.44</v>
      </c>
      <c r="F121" s="15">
        <f t="shared" si="4"/>
        <v>18.53</v>
      </c>
      <c r="H121" s="52">
        <f>VLOOKUP(A121,Portfolio!B:O,14,0)</f>
        <v>13.276</v>
      </c>
      <c r="I121" s="53">
        <f t="shared" si="5"/>
        <v>-2.1639999999999997</v>
      </c>
    </row>
    <row r="122" spans="1:9" x14ac:dyDescent="0.25">
      <c r="A122" s="13" t="s">
        <v>280</v>
      </c>
      <c r="B122" s="13" t="s">
        <v>1237</v>
      </c>
      <c r="C122" s="14" t="s">
        <v>281</v>
      </c>
      <c r="D122" s="51">
        <f>VLOOKUP(A122,Portfolio!B:I,8,0)</f>
        <v>9.7899999999999991</v>
      </c>
      <c r="E122" s="51">
        <f t="shared" si="3"/>
        <v>8.81</v>
      </c>
      <c r="F122" s="15">
        <f t="shared" si="4"/>
        <v>10.57</v>
      </c>
      <c r="H122" s="52">
        <f>VLOOKUP(A122,Portfolio!B:O,14,0)</f>
        <v>7.9700000000000006</v>
      </c>
      <c r="I122" s="53">
        <f t="shared" si="5"/>
        <v>-0.83999999999999986</v>
      </c>
    </row>
    <row r="123" spans="1:9" x14ac:dyDescent="0.25">
      <c r="A123" s="13" t="s">
        <v>271</v>
      </c>
      <c r="B123" s="13" t="s">
        <v>1237</v>
      </c>
      <c r="C123" s="14" t="s">
        <v>272</v>
      </c>
      <c r="D123" s="51">
        <f>VLOOKUP(A123,Portfolio!B:I,8,0)</f>
        <v>13.09</v>
      </c>
      <c r="E123" s="51">
        <f t="shared" si="3"/>
        <v>11.78</v>
      </c>
      <c r="F123" s="15">
        <f t="shared" si="4"/>
        <v>14.14</v>
      </c>
      <c r="H123" s="52">
        <f>VLOOKUP(A123,Portfolio!B:O,14,0)</f>
        <v>9.52</v>
      </c>
      <c r="I123" s="53">
        <f t="shared" si="5"/>
        <v>-2.2599999999999998</v>
      </c>
    </row>
    <row r="124" spans="1:9" x14ac:dyDescent="0.25">
      <c r="A124" s="13" t="s">
        <v>309</v>
      </c>
      <c r="B124" s="13" t="s">
        <v>1237</v>
      </c>
      <c r="C124" s="14" t="s">
        <v>310</v>
      </c>
      <c r="D124" s="51">
        <f>VLOOKUP(A124,Portfolio!B:I,8,0)</f>
        <v>11.62</v>
      </c>
      <c r="E124" s="51">
        <f t="shared" si="3"/>
        <v>10.46</v>
      </c>
      <c r="F124" s="15">
        <f t="shared" si="4"/>
        <v>12.55</v>
      </c>
      <c r="H124" s="52">
        <f>VLOOKUP(A124,Portfolio!B:O,14,0)</f>
        <v>8.5399999999999991</v>
      </c>
      <c r="I124" s="53">
        <f t="shared" si="5"/>
        <v>-1.9200000000000017</v>
      </c>
    </row>
    <row r="125" spans="1:9" x14ac:dyDescent="0.25">
      <c r="A125" s="13" t="s">
        <v>283</v>
      </c>
      <c r="B125" s="13" t="s">
        <v>1237</v>
      </c>
      <c r="C125" s="14" t="s">
        <v>284</v>
      </c>
      <c r="D125" s="51">
        <f>VLOOKUP(A125,Portfolio!B:I,8,0)</f>
        <v>13.51</v>
      </c>
      <c r="E125" s="51">
        <f t="shared" si="3"/>
        <v>12.16</v>
      </c>
      <c r="F125" s="15">
        <f t="shared" si="4"/>
        <v>14.59</v>
      </c>
      <c r="H125" s="52">
        <f>VLOOKUP(A125,Portfolio!B:O,14,0)</f>
        <v>8.7799999999999994</v>
      </c>
      <c r="I125" s="53">
        <f t="shared" si="5"/>
        <v>-3.3800000000000008</v>
      </c>
    </row>
    <row r="126" spans="1:9" x14ac:dyDescent="0.25">
      <c r="A126" s="13" t="s">
        <v>542</v>
      </c>
      <c r="B126" s="13" t="s">
        <v>1238</v>
      </c>
      <c r="C126" s="14" t="s">
        <v>543</v>
      </c>
      <c r="D126" s="51">
        <f>VLOOKUP(A126,Portfolio!B:I,8,0)</f>
        <v>17.41</v>
      </c>
      <c r="E126" s="51">
        <f t="shared" si="3"/>
        <v>15.67</v>
      </c>
      <c r="F126" s="15">
        <f t="shared" si="4"/>
        <v>18.8</v>
      </c>
      <c r="H126" s="52">
        <f>VLOOKUP(A126,Portfolio!B:O,14,0)</f>
        <v>16.155999999999999</v>
      </c>
      <c r="I126" s="53">
        <f t="shared" si="5"/>
        <v>0.48599999999999888</v>
      </c>
    </row>
    <row r="127" spans="1:9" x14ac:dyDescent="0.25">
      <c r="A127" s="13" t="s">
        <v>362</v>
      </c>
      <c r="B127" s="13" t="s">
        <v>1238</v>
      </c>
      <c r="C127" s="14" t="s">
        <v>363</v>
      </c>
      <c r="D127" s="51">
        <f>VLOOKUP(A127,Portfolio!B:I,8,0)</f>
        <v>18.18</v>
      </c>
      <c r="E127" s="51">
        <f t="shared" si="3"/>
        <v>16.36</v>
      </c>
      <c r="F127" s="15">
        <f t="shared" si="4"/>
        <v>19.63</v>
      </c>
      <c r="H127" s="52">
        <f>VLOOKUP(A127,Portfolio!B:O,14,0)</f>
        <v>12.676</v>
      </c>
      <c r="I127" s="53">
        <f t="shared" si="5"/>
        <v>-3.6839999999999993</v>
      </c>
    </row>
    <row r="128" spans="1:9" x14ac:dyDescent="0.25">
      <c r="A128" s="13" t="s">
        <v>544</v>
      </c>
      <c r="B128" s="13" t="s">
        <v>1238</v>
      </c>
      <c r="C128" s="14" t="s">
        <v>545</v>
      </c>
      <c r="D128" s="51">
        <f>VLOOKUP(A128,Portfolio!B:I,8,0)</f>
        <v>37.549999999999997</v>
      </c>
      <c r="E128" s="51">
        <f t="shared" si="3"/>
        <v>33.799999999999997</v>
      </c>
      <c r="F128" s="15">
        <f t="shared" si="4"/>
        <v>40.56</v>
      </c>
      <c r="H128" s="52">
        <f>VLOOKUP(A128,Portfolio!B:O,14,0)</f>
        <v>27.509999999999998</v>
      </c>
      <c r="I128" s="53">
        <f t="shared" si="5"/>
        <v>-6.2899999999999991</v>
      </c>
    </row>
    <row r="129" spans="1:9" x14ac:dyDescent="0.25">
      <c r="A129" s="13" t="s">
        <v>546</v>
      </c>
      <c r="B129" s="13" t="s">
        <v>1238</v>
      </c>
      <c r="C129" s="14" t="s">
        <v>547</v>
      </c>
      <c r="D129" s="51">
        <f>VLOOKUP(A129,Portfolio!B:I,8,0)</f>
        <v>17.670000000000002</v>
      </c>
      <c r="E129" s="51">
        <f t="shared" si="3"/>
        <v>15.9</v>
      </c>
      <c r="F129" s="15">
        <f t="shared" si="4"/>
        <v>19.079999999999998</v>
      </c>
      <c r="H129" s="52">
        <f>VLOOKUP(A129,Portfolio!B:O,14,0)</f>
        <v>12.506</v>
      </c>
      <c r="I129" s="53">
        <f t="shared" si="5"/>
        <v>-3.3940000000000001</v>
      </c>
    </row>
    <row r="130" spans="1:9" x14ac:dyDescent="0.25">
      <c r="A130" s="13" t="s">
        <v>548</v>
      </c>
      <c r="B130" s="13" t="s">
        <v>1238</v>
      </c>
      <c r="C130" s="14" t="s">
        <v>549</v>
      </c>
      <c r="D130" s="51">
        <f>VLOOKUP(A130,Portfolio!B:I,8,0)</f>
        <v>17.670000000000002</v>
      </c>
      <c r="E130" s="51">
        <f t="shared" si="3"/>
        <v>15.9</v>
      </c>
      <c r="F130" s="15">
        <f t="shared" si="4"/>
        <v>19.079999999999998</v>
      </c>
      <c r="H130" s="52">
        <f>VLOOKUP(A130,Portfolio!B:O,14,0)</f>
        <v>13.046000000000001</v>
      </c>
      <c r="I130" s="53">
        <f t="shared" si="5"/>
        <v>-2.8539999999999992</v>
      </c>
    </row>
    <row r="131" spans="1:9" x14ac:dyDescent="0.25">
      <c r="A131" s="13" t="s">
        <v>248</v>
      </c>
      <c r="B131" s="13" t="s">
        <v>1238</v>
      </c>
      <c r="C131" s="14" t="s">
        <v>249</v>
      </c>
      <c r="D131" s="51">
        <f>VLOOKUP(A131,Portfolio!B:I,8,0)</f>
        <v>17.46</v>
      </c>
      <c r="E131" s="51">
        <f t="shared" si="3"/>
        <v>15.71</v>
      </c>
      <c r="F131" s="15">
        <f t="shared" si="4"/>
        <v>18.850000000000001</v>
      </c>
      <c r="H131" s="52">
        <f>VLOOKUP(A131,Portfolio!B:O,14,0)</f>
        <v>11.956</v>
      </c>
      <c r="I131" s="53">
        <f t="shared" si="5"/>
        <v>-3.7540000000000013</v>
      </c>
    </row>
    <row r="132" spans="1:9" x14ac:dyDescent="0.25">
      <c r="A132" s="13" t="s">
        <v>368</v>
      </c>
      <c r="B132" s="13" t="s">
        <v>1238</v>
      </c>
      <c r="C132" s="14" t="s">
        <v>369</v>
      </c>
      <c r="D132" s="51">
        <f>VLOOKUP(A132,Portfolio!B:I,8,0)</f>
        <v>15.94</v>
      </c>
      <c r="E132" s="51">
        <f t="shared" si="3"/>
        <v>14.35</v>
      </c>
      <c r="F132" s="15">
        <f t="shared" si="4"/>
        <v>17.22</v>
      </c>
      <c r="H132" s="52">
        <f>VLOOKUP(A132,Portfolio!B:O,14,0)</f>
        <v>11.756</v>
      </c>
      <c r="I132" s="53">
        <f t="shared" si="5"/>
        <v>-2.5939999999999994</v>
      </c>
    </row>
    <row r="133" spans="1:9" x14ac:dyDescent="0.25">
      <c r="A133" s="13" t="s">
        <v>550</v>
      </c>
      <c r="B133" s="13" t="s">
        <v>1238</v>
      </c>
      <c r="C133" s="14" t="s">
        <v>551</v>
      </c>
      <c r="D133" s="51">
        <f>VLOOKUP(A133,Portfolio!B:I,8,0)</f>
        <v>33.93</v>
      </c>
      <c r="E133" s="51">
        <f t="shared" ref="E133:E148" si="9">ROUND(D133*(1-$D$1),2)</f>
        <v>30.54</v>
      </c>
      <c r="F133" s="15">
        <f t="shared" ref="F133:F148" si="10">ROUND(E133*1.2,2)</f>
        <v>36.65</v>
      </c>
      <c r="H133" s="52">
        <f>VLOOKUP(A133,Portfolio!B:O,14,0)</f>
        <v>25.74</v>
      </c>
      <c r="I133" s="53">
        <f t="shared" ref="I133:I143" si="11">+H133-E133</f>
        <v>-4.8000000000000007</v>
      </c>
    </row>
    <row r="134" spans="1:9" x14ac:dyDescent="0.25">
      <c r="A134" s="13" t="s">
        <v>2027</v>
      </c>
      <c r="B134" s="13" t="s">
        <v>1238</v>
      </c>
      <c r="C134" s="14" t="s">
        <v>2028</v>
      </c>
      <c r="D134" s="51">
        <f>VLOOKUP(A134,Portfolio!B:I,8,0)</f>
        <v>33.93</v>
      </c>
      <c r="E134" s="51">
        <f t="shared" si="9"/>
        <v>30.54</v>
      </c>
      <c r="F134" s="15">
        <f t="shared" si="10"/>
        <v>36.65</v>
      </c>
      <c r="H134" s="52">
        <f>VLOOKUP(A134,Portfolio!B:O,14,0)</f>
        <v>27.2</v>
      </c>
      <c r="I134" s="53">
        <f t="shared" si="11"/>
        <v>-3.34</v>
      </c>
    </row>
    <row r="135" spans="1:9" x14ac:dyDescent="0.25">
      <c r="A135" s="13" t="s">
        <v>2029</v>
      </c>
      <c r="B135" s="13" t="s">
        <v>1238</v>
      </c>
      <c r="C135" s="14" t="s">
        <v>2030</v>
      </c>
      <c r="D135" s="51">
        <f>VLOOKUP(A135,Portfolio!B:I,8,0)</f>
        <v>14.5</v>
      </c>
      <c r="E135" s="51">
        <f t="shared" si="9"/>
        <v>13.05</v>
      </c>
      <c r="F135" s="15">
        <f t="shared" si="10"/>
        <v>15.66</v>
      </c>
      <c r="H135" s="52">
        <f>VLOOKUP(A135,Portfolio!B:O,14,0)</f>
        <v>11.866</v>
      </c>
      <c r="I135" s="53">
        <f t="shared" si="11"/>
        <v>-1.1840000000000011</v>
      </c>
    </row>
    <row r="136" spans="1:9" x14ac:dyDescent="0.25">
      <c r="A136" s="13" t="s">
        <v>552</v>
      </c>
      <c r="B136" s="13" t="s">
        <v>1238</v>
      </c>
      <c r="C136" s="14" t="s">
        <v>553</v>
      </c>
      <c r="D136" s="51">
        <f>VLOOKUP(A136,Portfolio!B:I,8,0)</f>
        <v>20.12</v>
      </c>
      <c r="E136" s="51">
        <f t="shared" si="9"/>
        <v>18.11</v>
      </c>
      <c r="F136" s="15">
        <f t="shared" si="10"/>
        <v>21.73</v>
      </c>
      <c r="H136" s="52">
        <f>VLOOKUP(A136,Portfolio!B:O,14,0)</f>
        <v>14.606</v>
      </c>
      <c r="I136" s="53">
        <f t="shared" si="11"/>
        <v>-3.5039999999999996</v>
      </c>
    </row>
    <row r="137" spans="1:9" x14ac:dyDescent="0.25">
      <c r="A137" s="13" t="s">
        <v>554</v>
      </c>
      <c r="B137" s="13" t="s">
        <v>1238</v>
      </c>
      <c r="C137" s="14" t="s">
        <v>555</v>
      </c>
      <c r="D137" s="51">
        <f>VLOOKUP(A137,Portfolio!B:I,8,0)</f>
        <v>20.12</v>
      </c>
      <c r="E137" s="51">
        <f t="shared" si="9"/>
        <v>18.11</v>
      </c>
      <c r="F137" s="15">
        <f t="shared" si="10"/>
        <v>21.73</v>
      </c>
      <c r="H137" s="52">
        <f>VLOOKUP(A137,Portfolio!B:O,14,0)</f>
        <v>14.576000000000001</v>
      </c>
      <c r="I137" s="53">
        <f t="shared" si="11"/>
        <v>-3.5339999999999989</v>
      </c>
    </row>
    <row r="138" spans="1:9" x14ac:dyDescent="0.25">
      <c r="A138" s="13" t="s">
        <v>556</v>
      </c>
      <c r="B138" s="13" t="s">
        <v>1238</v>
      </c>
      <c r="C138" s="14" t="s">
        <v>557</v>
      </c>
      <c r="D138" s="51">
        <f>VLOOKUP(A138,Portfolio!B:I,8,0)</f>
        <v>20.12</v>
      </c>
      <c r="E138" s="51">
        <f t="shared" si="9"/>
        <v>18.11</v>
      </c>
      <c r="F138" s="15">
        <f t="shared" si="10"/>
        <v>21.73</v>
      </c>
      <c r="H138" s="52">
        <f>VLOOKUP(A138,Portfolio!B:O,14,0)</f>
        <v>14.606</v>
      </c>
      <c r="I138" s="53">
        <f t="shared" si="11"/>
        <v>-3.5039999999999996</v>
      </c>
    </row>
    <row r="139" spans="1:9" x14ac:dyDescent="0.25">
      <c r="A139" s="13" t="s">
        <v>558</v>
      </c>
      <c r="B139" s="13" t="s">
        <v>1238</v>
      </c>
      <c r="C139" s="14" t="s">
        <v>559</v>
      </c>
      <c r="D139" s="51">
        <f>VLOOKUP(A139,Portfolio!B:I,8,0)</f>
        <v>31.01</v>
      </c>
      <c r="E139" s="51">
        <f t="shared" si="9"/>
        <v>27.91</v>
      </c>
      <c r="F139" s="15">
        <f t="shared" si="10"/>
        <v>33.49</v>
      </c>
      <c r="H139" s="52">
        <f>VLOOKUP(A139,Portfolio!B:O,14,0)</f>
        <v>24.745999999999999</v>
      </c>
      <c r="I139" s="53">
        <f t="shared" si="11"/>
        <v>-3.1640000000000015</v>
      </c>
    </row>
    <row r="140" spans="1:9" x14ac:dyDescent="0.25">
      <c r="A140" s="13" t="s">
        <v>560</v>
      </c>
      <c r="B140" s="13" t="s">
        <v>1238</v>
      </c>
      <c r="C140" s="14" t="s">
        <v>561</v>
      </c>
      <c r="D140" s="51">
        <f>VLOOKUP(A140,Portfolio!B:I,8,0)</f>
        <v>25.71</v>
      </c>
      <c r="E140" s="51">
        <f t="shared" si="9"/>
        <v>23.14</v>
      </c>
      <c r="F140" s="15">
        <f t="shared" si="10"/>
        <v>27.77</v>
      </c>
      <c r="H140" s="52">
        <f>VLOOKUP(A140,Portfolio!B:O,14,0)</f>
        <v>19.86</v>
      </c>
      <c r="I140" s="53">
        <f t="shared" si="11"/>
        <v>-3.2800000000000011</v>
      </c>
    </row>
    <row r="141" spans="1:9" x14ac:dyDescent="0.25">
      <c r="A141" s="13" t="s">
        <v>562</v>
      </c>
      <c r="B141" s="13" t="s">
        <v>1238</v>
      </c>
      <c r="C141" s="14" t="s">
        <v>563</v>
      </c>
      <c r="D141" s="51">
        <f>VLOOKUP(A141,Portfolio!B:I,8,0)</f>
        <v>12.06</v>
      </c>
      <c r="E141" s="51">
        <f t="shared" si="9"/>
        <v>10.85</v>
      </c>
      <c r="F141" s="15">
        <f t="shared" si="10"/>
        <v>13.02</v>
      </c>
      <c r="H141" s="52">
        <f>VLOOKUP(A141,Portfolio!B:O,14,0)</f>
        <v>9.4160000000000004</v>
      </c>
      <c r="I141" s="53">
        <f t="shared" si="11"/>
        <v>-1.4339999999999993</v>
      </c>
    </row>
    <row r="142" spans="1:9" x14ac:dyDescent="0.25">
      <c r="A142" s="13" t="s">
        <v>564</v>
      </c>
      <c r="B142" s="13" t="s">
        <v>1238</v>
      </c>
      <c r="C142" s="14" t="s">
        <v>565</v>
      </c>
      <c r="D142" s="51">
        <f>VLOOKUP(A142,Portfolio!B:I,8,0)</f>
        <v>11.96</v>
      </c>
      <c r="E142" s="51">
        <f t="shared" si="9"/>
        <v>10.76</v>
      </c>
      <c r="F142" s="15">
        <f t="shared" si="10"/>
        <v>12.91</v>
      </c>
      <c r="H142" s="52">
        <f>VLOOKUP(A142,Portfolio!B:O,14,0)</f>
        <v>9.3160000000000007</v>
      </c>
      <c r="I142" s="53">
        <f t="shared" si="11"/>
        <v>-1.4439999999999991</v>
      </c>
    </row>
    <row r="143" spans="1:9" x14ac:dyDescent="0.25">
      <c r="A143" s="13" t="s">
        <v>321</v>
      </c>
      <c r="B143" s="13" t="s">
        <v>1238</v>
      </c>
      <c r="C143" s="14" t="s">
        <v>322</v>
      </c>
      <c r="D143" s="51">
        <f>VLOOKUP(A143,Portfolio!B:I,8,0)</f>
        <v>17.04</v>
      </c>
      <c r="E143" s="51">
        <f t="shared" si="9"/>
        <v>15.34</v>
      </c>
      <c r="F143" s="15">
        <f t="shared" si="10"/>
        <v>18.41</v>
      </c>
      <c r="H143" s="52">
        <f>VLOOKUP(A143,Portfolio!B:O,14,0)</f>
        <v>13.856</v>
      </c>
      <c r="I143" s="53">
        <f t="shared" si="11"/>
        <v>-1.484</v>
      </c>
    </row>
    <row r="144" spans="1:9" x14ac:dyDescent="0.25">
      <c r="A144" s="13" t="s">
        <v>566</v>
      </c>
      <c r="B144" s="13" t="s">
        <v>1238</v>
      </c>
      <c r="C144" s="14" t="s">
        <v>567</v>
      </c>
      <c r="D144" s="51">
        <f>VLOOKUP(A144,Portfolio!B:I,8,0)</f>
        <v>17.190000000000001</v>
      </c>
      <c r="E144" s="51">
        <f t="shared" si="9"/>
        <v>15.47</v>
      </c>
      <c r="F144" s="15">
        <f t="shared" si="10"/>
        <v>18.559999999999999</v>
      </c>
      <c r="H144" s="52">
        <f>VLOOKUP(A144,Portfolio!B:O,14,0)</f>
        <v>13.856</v>
      </c>
      <c r="I144" s="53">
        <f>+H144-E144</f>
        <v>-1.6140000000000008</v>
      </c>
    </row>
    <row r="145" spans="1:9" x14ac:dyDescent="0.25">
      <c r="A145" s="13" t="s">
        <v>177</v>
      </c>
      <c r="B145" s="13" t="s">
        <v>1238</v>
      </c>
      <c r="C145" s="14" t="s">
        <v>178</v>
      </c>
      <c r="D145" s="51">
        <f>VLOOKUP(A145,Portfolio!B:I,8,0)</f>
        <v>20.85</v>
      </c>
      <c r="E145" s="51">
        <f>ROUND(D145*(1-$D$1),2)</f>
        <v>18.77</v>
      </c>
      <c r="F145" s="15">
        <f>ROUND(E145*1.2,2)</f>
        <v>22.52</v>
      </c>
      <c r="H145" s="52">
        <f>VLOOKUP(A145,Portfolio!B:O,14,0)</f>
        <v>16.756</v>
      </c>
      <c r="I145" s="53">
        <f>+H145-E145</f>
        <v>-2.0139999999999993</v>
      </c>
    </row>
    <row r="146" spans="1:9" x14ac:dyDescent="0.25">
      <c r="A146" s="13" t="s">
        <v>273</v>
      </c>
      <c r="B146" s="13" t="s">
        <v>1238</v>
      </c>
      <c r="C146" s="14" t="s">
        <v>274</v>
      </c>
      <c r="D146" s="51">
        <f>VLOOKUP(A146,Portfolio!B:I,8,0)</f>
        <v>15.72</v>
      </c>
      <c r="E146" s="51">
        <f t="shared" si="9"/>
        <v>14.15</v>
      </c>
      <c r="F146" s="15">
        <f t="shared" si="10"/>
        <v>16.98</v>
      </c>
      <c r="H146" s="52">
        <f>VLOOKUP(A146,Portfolio!B:O,14,0)</f>
        <v>11.706</v>
      </c>
      <c r="I146" s="53">
        <f>+H146-E146</f>
        <v>-2.4440000000000008</v>
      </c>
    </row>
    <row r="147" spans="1:9" x14ac:dyDescent="0.25">
      <c r="A147" s="13" t="s">
        <v>568</v>
      </c>
      <c r="B147" s="13" t="s">
        <v>1238</v>
      </c>
      <c r="C147" s="14" t="s">
        <v>569</v>
      </c>
      <c r="D147" s="51">
        <f>VLOOKUP(A147,Portfolio!B:I,8,0)</f>
        <v>33.32</v>
      </c>
      <c r="E147" s="51">
        <f t="shared" si="9"/>
        <v>29.99</v>
      </c>
      <c r="F147" s="15">
        <f t="shared" si="10"/>
        <v>35.99</v>
      </c>
      <c r="H147" s="52">
        <f>VLOOKUP(A147,Portfolio!B:O,14,0)</f>
        <v>24.669999999999998</v>
      </c>
      <c r="I147" s="53">
        <f>+H147-E147</f>
        <v>-5.32</v>
      </c>
    </row>
    <row r="148" spans="1:9" x14ac:dyDescent="0.25">
      <c r="A148" s="13" t="s">
        <v>570</v>
      </c>
      <c r="B148" s="13" t="s">
        <v>1238</v>
      </c>
      <c r="C148" s="14" t="s">
        <v>571</v>
      </c>
      <c r="D148" s="51">
        <f>VLOOKUP(A148,Portfolio!B:I,8,0)</f>
        <v>20.11</v>
      </c>
      <c r="E148" s="51">
        <f t="shared" si="9"/>
        <v>18.100000000000001</v>
      </c>
      <c r="F148" s="15">
        <f t="shared" si="10"/>
        <v>21.72</v>
      </c>
      <c r="H148" s="52">
        <f>VLOOKUP(A148,Portfolio!B:O,14,0)</f>
        <v>16.189999999999998</v>
      </c>
      <c r="I148" s="53">
        <f>+H148-E148</f>
        <v>-1.9100000000000037</v>
      </c>
    </row>
    <row r="149" spans="1:9" x14ac:dyDescent="0.25">
      <c r="A149" s="13" t="s">
        <v>573</v>
      </c>
      <c r="B149" s="13" t="s">
        <v>1238</v>
      </c>
      <c r="C149" s="14" t="s">
        <v>574</v>
      </c>
      <c r="D149" s="51">
        <f>VLOOKUP(A149,Portfolio!B:I,8,0)</f>
        <v>20.11</v>
      </c>
      <c r="E149" s="51">
        <f t="shared" ref="E149:E159" si="12">ROUND(D149*(1-$D$1),2)</f>
        <v>18.100000000000001</v>
      </c>
      <c r="F149" s="15">
        <f t="shared" ref="F149:F159" si="13">ROUND(E149*1.2,2)</f>
        <v>21.72</v>
      </c>
      <c r="H149" s="52"/>
      <c r="I149" s="53"/>
    </row>
    <row r="150" spans="1:9" x14ac:dyDescent="0.25">
      <c r="A150" s="13" t="s">
        <v>575</v>
      </c>
      <c r="B150" s="13" t="s">
        <v>1238</v>
      </c>
      <c r="C150" s="14" t="s">
        <v>576</v>
      </c>
      <c r="D150" s="51">
        <f>VLOOKUP(A150,Portfolio!B:I,8,0)</f>
        <v>28.88</v>
      </c>
      <c r="E150" s="51">
        <f t="shared" si="12"/>
        <v>25.99</v>
      </c>
      <c r="F150" s="15">
        <f t="shared" si="13"/>
        <v>31.19</v>
      </c>
      <c r="H150" s="52"/>
      <c r="I150" s="53"/>
    </row>
    <row r="151" spans="1:9" x14ac:dyDescent="0.25">
      <c r="A151" s="13" t="s">
        <v>577</v>
      </c>
      <c r="B151" s="13" t="s">
        <v>1238</v>
      </c>
      <c r="C151" s="14" t="s">
        <v>578</v>
      </c>
      <c r="D151" s="51">
        <f>VLOOKUP(A151,Portfolio!B:I,8,0)</f>
        <v>28.88</v>
      </c>
      <c r="E151" s="51">
        <f t="shared" si="12"/>
        <v>25.99</v>
      </c>
      <c r="F151" s="15">
        <f t="shared" si="13"/>
        <v>31.19</v>
      </c>
      <c r="H151" s="52"/>
      <c r="I151" s="53"/>
    </row>
    <row r="152" spans="1:9" x14ac:dyDescent="0.25">
      <c r="A152" s="13" t="s">
        <v>329</v>
      </c>
      <c r="B152" s="13" t="s">
        <v>1238</v>
      </c>
      <c r="C152" s="14" t="s">
        <v>330</v>
      </c>
      <c r="D152" s="51">
        <f>VLOOKUP(A152,Portfolio!B:I,8,0)</f>
        <v>18.350000000000001</v>
      </c>
      <c r="E152" s="51">
        <f t="shared" si="12"/>
        <v>16.52</v>
      </c>
      <c r="F152" s="15">
        <f t="shared" si="13"/>
        <v>19.82</v>
      </c>
      <c r="H152" s="52"/>
      <c r="I152" s="53"/>
    </row>
    <row r="153" spans="1:9" x14ac:dyDescent="0.25">
      <c r="A153" s="13" t="s">
        <v>366</v>
      </c>
      <c r="B153" s="13" t="s">
        <v>1238</v>
      </c>
      <c r="C153" s="14" t="s">
        <v>367</v>
      </c>
      <c r="D153" s="51">
        <f>VLOOKUP(A153,Portfolio!B:I,8,0)</f>
        <v>24.72</v>
      </c>
      <c r="E153" s="51">
        <f t="shared" si="12"/>
        <v>22.25</v>
      </c>
      <c r="F153" s="15">
        <f t="shared" si="13"/>
        <v>26.7</v>
      </c>
      <c r="H153" s="52"/>
      <c r="I153" s="53"/>
    </row>
    <row r="154" spans="1:9" x14ac:dyDescent="0.25">
      <c r="A154" s="13" t="s">
        <v>452</v>
      </c>
      <c r="B154" s="13" t="s">
        <v>2063</v>
      </c>
      <c r="C154" s="14" t="s">
        <v>453</v>
      </c>
      <c r="D154" s="51">
        <f>VLOOKUP(A154,Portfolio!B:I,8,0)</f>
        <v>10.59</v>
      </c>
      <c r="E154" s="51">
        <f t="shared" si="12"/>
        <v>9.5299999999999994</v>
      </c>
      <c r="F154" s="15">
        <f t="shared" si="13"/>
        <v>11.44</v>
      </c>
      <c r="H154" s="52"/>
      <c r="I154" s="53"/>
    </row>
    <row r="155" spans="1:9" x14ac:dyDescent="0.25">
      <c r="A155" s="13" t="s">
        <v>454</v>
      </c>
      <c r="B155" s="13" t="s">
        <v>2063</v>
      </c>
      <c r="C155" s="14" t="s">
        <v>455</v>
      </c>
      <c r="D155" s="51">
        <f>VLOOKUP(A155,Portfolio!B:I,8,0)</f>
        <v>10.83</v>
      </c>
      <c r="E155" s="51">
        <f t="shared" si="12"/>
        <v>9.75</v>
      </c>
      <c r="F155" s="15">
        <f t="shared" si="13"/>
        <v>11.7</v>
      </c>
      <c r="H155" s="52"/>
      <c r="I155" s="53"/>
    </row>
    <row r="156" spans="1:9" x14ac:dyDescent="0.25">
      <c r="A156" s="13" t="s">
        <v>234</v>
      </c>
      <c r="B156" s="13" t="s">
        <v>1239</v>
      </c>
      <c r="C156" s="14" t="s">
        <v>235</v>
      </c>
      <c r="D156" s="51">
        <f>VLOOKUP(A156,Portfolio!B:I,8,0)</f>
        <v>24.04</v>
      </c>
      <c r="E156" s="51">
        <f t="shared" si="12"/>
        <v>21.64</v>
      </c>
      <c r="F156" s="15">
        <f t="shared" si="13"/>
        <v>25.97</v>
      </c>
      <c r="H156" s="52"/>
      <c r="I156" s="53"/>
    </row>
    <row r="157" spans="1:9" x14ac:dyDescent="0.25">
      <c r="A157" s="13" t="s">
        <v>467</v>
      </c>
      <c r="B157" s="13" t="s">
        <v>1239</v>
      </c>
      <c r="C157" s="14" t="s">
        <v>468</v>
      </c>
      <c r="D157" s="51">
        <f>VLOOKUP(A157,Portfolio!B:I,8,0)</f>
        <v>27.86</v>
      </c>
      <c r="E157" s="51">
        <f t="shared" si="12"/>
        <v>25.07</v>
      </c>
      <c r="F157" s="15">
        <f t="shared" si="13"/>
        <v>30.08</v>
      </c>
      <c r="H157" s="52"/>
      <c r="I157" s="53"/>
    </row>
    <row r="158" spans="1:9" x14ac:dyDescent="0.25">
      <c r="A158" s="13" t="s">
        <v>171</v>
      </c>
      <c r="B158" s="13" t="s">
        <v>1239</v>
      </c>
      <c r="C158" s="14" t="s">
        <v>172</v>
      </c>
      <c r="D158" s="51">
        <f>VLOOKUP(A158,Portfolio!B:I,8,0)</f>
        <v>24.18</v>
      </c>
      <c r="E158" s="51">
        <f t="shared" si="12"/>
        <v>21.76</v>
      </c>
      <c r="F158" s="15">
        <f t="shared" si="13"/>
        <v>26.11</v>
      </c>
      <c r="H158" s="52"/>
      <c r="I158" s="53"/>
    </row>
    <row r="159" spans="1:9" x14ac:dyDescent="0.25">
      <c r="A159" s="13" t="s">
        <v>372</v>
      </c>
      <c r="B159" s="13" t="s">
        <v>1239</v>
      </c>
      <c r="C159" s="14" t="s">
        <v>373</v>
      </c>
      <c r="D159" s="51">
        <f>VLOOKUP(A159,Portfolio!B:I,8,0)</f>
        <v>32.75</v>
      </c>
      <c r="E159" s="51">
        <f t="shared" si="12"/>
        <v>29.48</v>
      </c>
      <c r="F159" s="15">
        <f t="shared" si="13"/>
        <v>35.380000000000003</v>
      </c>
      <c r="H159" s="52"/>
      <c r="I159" s="53"/>
    </row>
  </sheetData>
  <sortState xmlns:xlrd2="http://schemas.microsoft.com/office/spreadsheetml/2017/richdata2" ref="K21:P178">
    <sortCondition ref="N21:N178"/>
  </sortState>
  <conditionalFormatting sqref="I4:I146">
    <cfRule type="cellIs" dxfId="2" priority="5" operator="greaterThan">
      <formula>0</formula>
    </cfRule>
  </conditionalFormatting>
  <conditionalFormatting sqref="I147:I159">
    <cfRule type="cellIs" dxfId="1" priority="1" operator="greater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B4FAB-1B3B-4D5F-95AC-EC8BCA0DC53F}">
  <dimension ref="A1:D267"/>
  <sheetViews>
    <sheetView workbookViewId="0">
      <selection activeCell="B6" sqref="B6"/>
    </sheetView>
  </sheetViews>
  <sheetFormatPr defaultRowHeight="15" x14ac:dyDescent="0.25"/>
  <cols>
    <col min="1" max="1" width="7.7109375" bestFit="1" customWidth="1"/>
    <col min="2" max="2" width="53.7109375" bestFit="1" customWidth="1"/>
    <col min="3" max="3" width="3.140625" bestFit="1" customWidth="1"/>
    <col min="4" max="4" width="12.28515625" bestFit="1" customWidth="1"/>
  </cols>
  <sheetData>
    <row r="1" spans="1:4" x14ac:dyDescent="0.25">
      <c r="B1" s="8" t="s">
        <v>1005</v>
      </c>
    </row>
    <row r="2" spans="1:4" x14ac:dyDescent="0.25">
      <c r="A2" s="9" t="s">
        <v>655</v>
      </c>
      <c r="B2" s="9" t="s">
        <v>656</v>
      </c>
      <c r="C2" s="9" t="s">
        <v>1006</v>
      </c>
      <c r="D2" s="9" t="s">
        <v>1007</v>
      </c>
    </row>
    <row r="3" spans="1:4" x14ac:dyDescent="0.25">
      <c r="A3" s="9" t="s">
        <v>869</v>
      </c>
      <c r="B3" s="9" t="s">
        <v>1008</v>
      </c>
      <c r="C3" s="9" t="s">
        <v>1006</v>
      </c>
      <c r="D3" s="9" t="s">
        <v>1007</v>
      </c>
    </row>
    <row r="4" spans="1:4" x14ac:dyDescent="0.25">
      <c r="A4" s="9" t="s">
        <v>652</v>
      </c>
      <c r="B4" s="9" t="s">
        <v>653</v>
      </c>
      <c r="C4" s="9" t="s">
        <v>1006</v>
      </c>
      <c r="D4" s="9" t="s">
        <v>1007</v>
      </c>
    </row>
    <row r="5" spans="1:4" x14ac:dyDescent="0.25">
      <c r="A5" s="9" t="s">
        <v>835</v>
      </c>
      <c r="B5" s="9" t="s">
        <v>836</v>
      </c>
      <c r="C5" s="9" t="s">
        <v>1006</v>
      </c>
      <c r="D5" s="9" t="s">
        <v>1007</v>
      </c>
    </row>
    <row r="6" spans="1:4" x14ac:dyDescent="0.25">
      <c r="A6" s="9" t="s">
        <v>664</v>
      </c>
      <c r="B6" s="9" t="s">
        <v>665</v>
      </c>
      <c r="C6" s="9" t="s">
        <v>1006</v>
      </c>
      <c r="D6" s="9" t="s">
        <v>1007</v>
      </c>
    </row>
    <row r="7" spans="1:4" x14ac:dyDescent="0.25">
      <c r="A7" s="9" t="s">
        <v>1009</v>
      </c>
      <c r="B7" s="9" t="s">
        <v>1010</v>
      </c>
      <c r="C7" s="9" t="s">
        <v>1006</v>
      </c>
      <c r="D7" s="9" t="s">
        <v>1007</v>
      </c>
    </row>
    <row r="8" spans="1:4" x14ac:dyDescent="0.25">
      <c r="A8" s="9" t="s">
        <v>762</v>
      </c>
      <c r="B8" s="9" t="s">
        <v>763</v>
      </c>
      <c r="C8" s="9" t="s">
        <v>1006</v>
      </c>
      <c r="D8" s="9" t="s">
        <v>1007</v>
      </c>
    </row>
    <row r="9" spans="1:4" x14ac:dyDescent="0.25">
      <c r="A9" s="9" t="s">
        <v>1011</v>
      </c>
      <c r="B9" s="9" t="s">
        <v>1012</v>
      </c>
      <c r="C9" s="9" t="s">
        <v>1006</v>
      </c>
      <c r="D9" s="9" t="s">
        <v>1007</v>
      </c>
    </row>
    <row r="10" spans="1:4" x14ac:dyDescent="0.25">
      <c r="A10" s="9" t="s">
        <v>1013</v>
      </c>
      <c r="B10" s="9" t="s">
        <v>1014</v>
      </c>
      <c r="C10" s="9" t="s">
        <v>1006</v>
      </c>
      <c r="D10" s="9" t="s">
        <v>1007</v>
      </c>
    </row>
    <row r="11" spans="1:4" x14ac:dyDescent="0.25">
      <c r="A11" s="9" t="s">
        <v>1015</v>
      </c>
      <c r="B11" s="9" t="s">
        <v>1016</v>
      </c>
      <c r="C11" s="9" t="s">
        <v>1006</v>
      </c>
      <c r="D11" s="9" t="s">
        <v>1007</v>
      </c>
    </row>
    <row r="12" spans="1:4" x14ac:dyDescent="0.25">
      <c r="A12" s="9" t="s">
        <v>695</v>
      </c>
      <c r="B12" s="9" t="s">
        <v>696</v>
      </c>
      <c r="C12" s="9" t="s">
        <v>1006</v>
      </c>
      <c r="D12" s="9" t="s">
        <v>1007</v>
      </c>
    </row>
    <row r="13" spans="1:4" x14ac:dyDescent="0.25">
      <c r="A13" s="9" t="s">
        <v>791</v>
      </c>
      <c r="B13" s="9" t="s">
        <v>792</v>
      </c>
      <c r="C13" s="9" t="s">
        <v>1006</v>
      </c>
      <c r="D13" s="9" t="s">
        <v>1007</v>
      </c>
    </row>
    <row r="14" spans="1:4" x14ac:dyDescent="0.25">
      <c r="A14" s="9" t="s">
        <v>776</v>
      </c>
      <c r="B14" s="9" t="s">
        <v>777</v>
      </c>
      <c r="C14" s="9" t="s">
        <v>1006</v>
      </c>
      <c r="D14" s="9" t="s">
        <v>1007</v>
      </c>
    </row>
    <row r="15" spans="1:4" x14ac:dyDescent="0.25">
      <c r="A15" s="9" t="s">
        <v>628</v>
      </c>
      <c r="B15" s="9" t="s">
        <v>1017</v>
      </c>
      <c r="C15" s="9" t="s">
        <v>1006</v>
      </c>
      <c r="D15" s="9" t="s">
        <v>1007</v>
      </c>
    </row>
    <row r="16" spans="1:4" x14ac:dyDescent="0.25">
      <c r="A16" s="9" t="s">
        <v>814</v>
      </c>
      <c r="B16" s="9" t="s">
        <v>815</v>
      </c>
      <c r="C16" s="9" t="s">
        <v>1006</v>
      </c>
      <c r="D16" s="9" t="s">
        <v>1007</v>
      </c>
    </row>
    <row r="17" spans="1:4" x14ac:dyDescent="0.25">
      <c r="A17" s="9" t="s">
        <v>857</v>
      </c>
      <c r="B17" s="9" t="s">
        <v>858</v>
      </c>
      <c r="C17" s="9" t="s">
        <v>1006</v>
      </c>
      <c r="D17" s="9" t="s">
        <v>1007</v>
      </c>
    </row>
    <row r="18" spans="1:4" x14ac:dyDescent="0.25">
      <c r="A18" s="9" t="s">
        <v>907</v>
      </c>
      <c r="B18" s="9" t="s">
        <v>1018</v>
      </c>
      <c r="C18" s="9" t="s">
        <v>1006</v>
      </c>
      <c r="D18" s="9" t="s">
        <v>1007</v>
      </c>
    </row>
    <row r="19" spans="1:4" x14ac:dyDescent="0.25">
      <c r="A19" s="9" t="s">
        <v>882</v>
      </c>
      <c r="B19" s="9" t="s">
        <v>1019</v>
      </c>
      <c r="C19" s="9" t="s">
        <v>1006</v>
      </c>
      <c r="D19" s="9" t="s">
        <v>1007</v>
      </c>
    </row>
    <row r="20" spans="1:4" x14ac:dyDescent="0.25">
      <c r="A20" s="9" t="s">
        <v>905</v>
      </c>
      <c r="B20" s="9" t="s">
        <v>1020</v>
      </c>
      <c r="C20" s="9" t="s">
        <v>1006</v>
      </c>
      <c r="D20" s="9" t="s">
        <v>1007</v>
      </c>
    </row>
    <row r="21" spans="1:4" x14ac:dyDescent="0.25">
      <c r="A21" s="9" t="s">
        <v>807</v>
      </c>
      <c r="B21" s="9" t="s">
        <v>1021</v>
      </c>
      <c r="C21" s="9" t="s">
        <v>1006</v>
      </c>
      <c r="D21" s="9" t="s">
        <v>1007</v>
      </c>
    </row>
    <row r="22" spans="1:4" x14ac:dyDescent="0.25">
      <c r="A22" s="9" t="s">
        <v>892</v>
      </c>
      <c r="B22" s="9" t="s">
        <v>893</v>
      </c>
      <c r="C22" s="9" t="s">
        <v>1006</v>
      </c>
      <c r="D22" s="9" t="s">
        <v>1007</v>
      </c>
    </row>
    <row r="23" spans="1:4" x14ac:dyDescent="0.25">
      <c r="A23" s="9" t="s">
        <v>890</v>
      </c>
      <c r="B23" s="9" t="s">
        <v>891</v>
      </c>
      <c r="C23" s="9" t="s">
        <v>1006</v>
      </c>
      <c r="D23" s="9" t="s">
        <v>1007</v>
      </c>
    </row>
    <row r="24" spans="1:4" x14ac:dyDescent="0.25">
      <c r="A24" s="9" t="s">
        <v>933</v>
      </c>
      <c r="B24" s="9" t="s">
        <v>934</v>
      </c>
      <c r="C24" s="9" t="s">
        <v>1006</v>
      </c>
      <c r="D24" s="9" t="s">
        <v>1007</v>
      </c>
    </row>
    <row r="25" spans="1:4" x14ac:dyDescent="0.25">
      <c r="A25" s="9" t="s">
        <v>935</v>
      </c>
      <c r="B25" s="9" t="s">
        <v>936</v>
      </c>
      <c r="C25" s="9" t="s">
        <v>1006</v>
      </c>
      <c r="D25" s="9" t="s">
        <v>1007</v>
      </c>
    </row>
    <row r="26" spans="1:4" x14ac:dyDescent="0.25">
      <c r="A26" s="9" t="s">
        <v>633</v>
      </c>
      <c r="B26" s="9" t="s">
        <v>634</v>
      </c>
      <c r="C26" s="9" t="s">
        <v>1006</v>
      </c>
      <c r="D26" s="9" t="s">
        <v>1007</v>
      </c>
    </row>
    <row r="27" spans="1:4" x14ac:dyDescent="0.25">
      <c r="A27" s="9" t="s">
        <v>1022</v>
      </c>
      <c r="B27" s="9" t="s">
        <v>1023</v>
      </c>
      <c r="C27" s="9" t="s">
        <v>1006</v>
      </c>
      <c r="D27" s="9" t="s">
        <v>1007</v>
      </c>
    </row>
    <row r="28" spans="1:4" x14ac:dyDescent="0.25">
      <c r="A28" s="9" t="s">
        <v>921</v>
      </c>
      <c r="B28" s="9" t="s">
        <v>922</v>
      </c>
      <c r="C28" s="9" t="s">
        <v>1006</v>
      </c>
      <c r="D28" s="9" t="s">
        <v>1007</v>
      </c>
    </row>
    <row r="29" spans="1:4" x14ac:dyDescent="0.25">
      <c r="A29" s="9" t="s">
        <v>673</v>
      </c>
      <c r="B29" s="9" t="s">
        <v>674</v>
      </c>
      <c r="C29" s="9" t="s">
        <v>1006</v>
      </c>
      <c r="D29" s="9" t="s">
        <v>1007</v>
      </c>
    </row>
    <row r="30" spans="1:4" x14ac:dyDescent="0.25">
      <c r="A30" s="9" t="s">
        <v>1024</v>
      </c>
      <c r="B30" s="9" t="s">
        <v>1025</v>
      </c>
      <c r="C30" s="9" t="s">
        <v>1006</v>
      </c>
      <c r="D30" s="9" t="s">
        <v>1007</v>
      </c>
    </row>
    <row r="31" spans="1:4" x14ac:dyDescent="0.25">
      <c r="A31" s="9" t="s">
        <v>939</v>
      </c>
      <c r="B31" s="9" t="s">
        <v>940</v>
      </c>
      <c r="C31" s="9" t="s">
        <v>1006</v>
      </c>
      <c r="D31" s="9" t="s">
        <v>1007</v>
      </c>
    </row>
    <row r="32" spans="1:4" x14ac:dyDescent="0.25">
      <c r="A32" s="9" t="s">
        <v>959</v>
      </c>
      <c r="B32" s="9" t="s">
        <v>960</v>
      </c>
      <c r="C32" s="9" t="s">
        <v>1006</v>
      </c>
      <c r="D32" s="9" t="s">
        <v>1007</v>
      </c>
    </row>
    <row r="33" spans="1:4" x14ac:dyDescent="0.25">
      <c r="A33" s="9" t="s">
        <v>1026</v>
      </c>
      <c r="B33" s="9" t="s">
        <v>1027</v>
      </c>
      <c r="C33" s="9" t="s">
        <v>1006</v>
      </c>
      <c r="D33" s="9" t="s">
        <v>1007</v>
      </c>
    </row>
    <row r="34" spans="1:4" x14ac:dyDescent="0.25">
      <c r="A34" s="9" t="s">
        <v>1028</v>
      </c>
      <c r="B34" s="9" t="s">
        <v>1029</v>
      </c>
      <c r="C34" s="9" t="s">
        <v>1006</v>
      </c>
      <c r="D34" s="9" t="s">
        <v>1007</v>
      </c>
    </row>
    <row r="35" spans="1:4" x14ac:dyDescent="0.25">
      <c r="A35" s="9" t="s">
        <v>1030</v>
      </c>
      <c r="B35" s="9" t="s">
        <v>1031</v>
      </c>
      <c r="C35" s="9" t="s">
        <v>1006</v>
      </c>
      <c r="D35" s="9" t="s">
        <v>1007</v>
      </c>
    </row>
    <row r="36" spans="1:4" x14ac:dyDescent="0.25">
      <c r="A36" s="9" t="s">
        <v>1032</v>
      </c>
      <c r="B36" s="9" t="s">
        <v>1033</v>
      </c>
      <c r="C36" s="9" t="s">
        <v>1006</v>
      </c>
      <c r="D36" s="9" t="s">
        <v>1007</v>
      </c>
    </row>
    <row r="37" spans="1:4" x14ac:dyDescent="0.25">
      <c r="A37" s="9" t="s">
        <v>624</v>
      </c>
      <c r="B37" s="9" t="s">
        <v>625</v>
      </c>
      <c r="C37" s="9" t="s">
        <v>1006</v>
      </c>
      <c r="D37" s="9" t="s">
        <v>1007</v>
      </c>
    </row>
    <row r="38" spans="1:4" x14ac:dyDescent="0.25">
      <c r="A38" s="9" t="s">
        <v>1034</v>
      </c>
      <c r="B38" s="9" t="s">
        <v>1035</v>
      </c>
      <c r="C38" s="9" t="s">
        <v>1006</v>
      </c>
      <c r="D38" s="9" t="s">
        <v>1007</v>
      </c>
    </row>
    <row r="39" spans="1:4" x14ac:dyDescent="0.25">
      <c r="A39" s="9" t="s">
        <v>803</v>
      </c>
      <c r="B39" s="9" t="s">
        <v>1036</v>
      </c>
      <c r="C39" s="9" t="s">
        <v>1006</v>
      </c>
      <c r="D39" s="9" t="s">
        <v>1007</v>
      </c>
    </row>
    <row r="40" spans="1:4" x14ac:dyDescent="0.25">
      <c r="A40" s="9" t="s">
        <v>859</v>
      </c>
      <c r="B40" s="9" t="s">
        <v>1037</v>
      </c>
      <c r="C40" s="9" t="s">
        <v>1006</v>
      </c>
      <c r="D40" s="9" t="s">
        <v>1007</v>
      </c>
    </row>
    <row r="41" spans="1:4" x14ac:dyDescent="0.25">
      <c r="A41" s="9" t="s">
        <v>660</v>
      </c>
      <c r="B41" s="9" t="s">
        <v>661</v>
      </c>
      <c r="C41" s="9" t="s">
        <v>1006</v>
      </c>
      <c r="D41" s="9" t="s">
        <v>1007</v>
      </c>
    </row>
    <row r="42" spans="1:4" x14ac:dyDescent="0.25">
      <c r="A42" s="9" t="s">
        <v>1038</v>
      </c>
      <c r="B42" s="9" t="s">
        <v>1039</v>
      </c>
      <c r="C42" s="9" t="s">
        <v>1006</v>
      </c>
      <c r="D42" s="9" t="s">
        <v>1007</v>
      </c>
    </row>
    <row r="43" spans="1:4" x14ac:dyDescent="0.25">
      <c r="A43" s="9" t="s">
        <v>945</v>
      </c>
      <c r="B43" s="9" t="s">
        <v>946</v>
      </c>
      <c r="C43" s="9" t="s">
        <v>1006</v>
      </c>
      <c r="D43" s="9" t="s">
        <v>1007</v>
      </c>
    </row>
    <row r="44" spans="1:4" x14ac:dyDescent="0.25">
      <c r="A44" s="9" t="s">
        <v>947</v>
      </c>
      <c r="B44" s="9" t="s">
        <v>948</v>
      </c>
      <c r="C44" s="9" t="s">
        <v>1006</v>
      </c>
      <c r="D44" s="9" t="s">
        <v>1007</v>
      </c>
    </row>
    <row r="45" spans="1:4" x14ac:dyDescent="0.25">
      <c r="A45" s="9" t="s">
        <v>949</v>
      </c>
      <c r="B45" s="9" t="s">
        <v>950</v>
      </c>
      <c r="C45" s="9" t="s">
        <v>1006</v>
      </c>
      <c r="D45" s="9" t="s">
        <v>1007</v>
      </c>
    </row>
    <row r="46" spans="1:4" x14ac:dyDescent="0.25">
      <c r="A46" s="9" t="s">
        <v>1040</v>
      </c>
      <c r="B46" s="9" t="s">
        <v>1041</v>
      </c>
      <c r="C46" s="9" t="s">
        <v>1006</v>
      </c>
      <c r="D46" s="9" t="s">
        <v>1007</v>
      </c>
    </row>
    <row r="47" spans="1:4" x14ac:dyDescent="0.25">
      <c r="A47" s="9" t="s">
        <v>1042</v>
      </c>
      <c r="B47" s="9" t="s">
        <v>1043</v>
      </c>
      <c r="C47" s="9" t="s">
        <v>1006</v>
      </c>
      <c r="D47" s="9" t="s">
        <v>1007</v>
      </c>
    </row>
    <row r="48" spans="1:4" x14ac:dyDescent="0.25">
      <c r="A48" s="9" t="s">
        <v>1044</v>
      </c>
      <c r="B48" s="9" t="s">
        <v>1045</v>
      </c>
      <c r="C48" s="9" t="s">
        <v>1006</v>
      </c>
      <c r="D48" s="9" t="s">
        <v>1007</v>
      </c>
    </row>
    <row r="49" spans="1:4" x14ac:dyDescent="0.25">
      <c r="A49" s="9" t="s">
        <v>880</v>
      </c>
      <c r="B49" s="9" t="s">
        <v>881</v>
      </c>
      <c r="C49" s="9" t="s">
        <v>1006</v>
      </c>
      <c r="D49" s="9" t="s">
        <v>1007</v>
      </c>
    </row>
    <row r="50" spans="1:4" x14ac:dyDescent="0.25">
      <c r="A50" s="9" t="s">
        <v>768</v>
      </c>
      <c r="B50" s="9" t="s">
        <v>769</v>
      </c>
      <c r="C50" s="9" t="s">
        <v>1006</v>
      </c>
      <c r="D50" s="9" t="s">
        <v>1007</v>
      </c>
    </row>
    <row r="51" spans="1:4" x14ac:dyDescent="0.25">
      <c r="A51" s="9" t="s">
        <v>732</v>
      </c>
      <c r="B51" s="9" t="s">
        <v>733</v>
      </c>
      <c r="C51" s="9" t="s">
        <v>1006</v>
      </c>
      <c r="D51" s="9" t="s">
        <v>1007</v>
      </c>
    </row>
    <row r="52" spans="1:4" x14ac:dyDescent="0.25">
      <c r="A52" s="9" t="s">
        <v>729</v>
      </c>
      <c r="B52" s="9" t="s">
        <v>730</v>
      </c>
      <c r="C52" s="9" t="s">
        <v>1006</v>
      </c>
      <c r="D52" s="9" t="s">
        <v>1007</v>
      </c>
    </row>
    <row r="53" spans="1:4" x14ac:dyDescent="0.25">
      <c r="A53" s="9" t="s">
        <v>766</v>
      </c>
      <c r="B53" s="9" t="s">
        <v>767</v>
      </c>
      <c r="C53" s="9" t="s">
        <v>1006</v>
      </c>
      <c r="D53" s="9" t="s">
        <v>1007</v>
      </c>
    </row>
    <row r="54" spans="1:4" x14ac:dyDescent="0.25">
      <c r="A54" s="9" t="s">
        <v>787</v>
      </c>
      <c r="B54" s="9" t="s">
        <v>788</v>
      </c>
      <c r="C54" s="9" t="s">
        <v>1006</v>
      </c>
      <c r="D54" s="9" t="s">
        <v>1007</v>
      </c>
    </row>
    <row r="55" spans="1:4" x14ac:dyDescent="0.25">
      <c r="A55" s="9" t="s">
        <v>812</v>
      </c>
      <c r="B55" s="9" t="s">
        <v>1046</v>
      </c>
      <c r="C55" s="9" t="s">
        <v>1006</v>
      </c>
      <c r="D55" s="9" t="s">
        <v>1007</v>
      </c>
    </row>
    <row r="56" spans="1:4" x14ac:dyDescent="0.25">
      <c r="A56" s="9" t="s">
        <v>894</v>
      </c>
      <c r="B56" s="9" t="s">
        <v>895</v>
      </c>
      <c r="C56" s="9" t="s">
        <v>1006</v>
      </c>
      <c r="D56" s="9" t="s">
        <v>1007</v>
      </c>
    </row>
    <row r="57" spans="1:4" x14ac:dyDescent="0.25">
      <c r="A57" s="9" t="s">
        <v>855</v>
      </c>
      <c r="B57" s="9" t="s">
        <v>856</v>
      </c>
      <c r="C57" s="9" t="s">
        <v>1006</v>
      </c>
      <c r="D57" s="9" t="s">
        <v>1007</v>
      </c>
    </row>
    <row r="58" spans="1:4" x14ac:dyDescent="0.25">
      <c r="A58" s="9" t="s">
        <v>1047</v>
      </c>
      <c r="B58" s="9" t="s">
        <v>1048</v>
      </c>
      <c r="C58" s="9" t="s">
        <v>1006</v>
      </c>
      <c r="D58" s="9" t="s">
        <v>1007</v>
      </c>
    </row>
    <row r="59" spans="1:4" x14ac:dyDescent="0.25">
      <c r="A59" s="9" t="s">
        <v>826</v>
      </c>
      <c r="B59" s="9" t="s">
        <v>827</v>
      </c>
      <c r="C59" s="9" t="s">
        <v>1006</v>
      </c>
      <c r="D59" s="9" t="s">
        <v>1007</v>
      </c>
    </row>
    <row r="60" spans="1:4" x14ac:dyDescent="0.25">
      <c r="A60" s="9" t="s">
        <v>913</v>
      </c>
      <c r="B60" s="9" t="s">
        <v>914</v>
      </c>
      <c r="C60" s="9" t="s">
        <v>1006</v>
      </c>
      <c r="D60" s="9" t="s">
        <v>1007</v>
      </c>
    </row>
    <row r="61" spans="1:4" x14ac:dyDescent="0.25">
      <c r="A61" s="9" t="s">
        <v>911</v>
      </c>
      <c r="B61" s="9" t="s">
        <v>912</v>
      </c>
      <c r="C61" s="9" t="s">
        <v>1006</v>
      </c>
      <c r="D61" s="9" t="s">
        <v>1007</v>
      </c>
    </row>
    <row r="62" spans="1:4" x14ac:dyDescent="0.25">
      <c r="A62" s="9" t="s">
        <v>1049</v>
      </c>
      <c r="B62" s="9" t="s">
        <v>1050</v>
      </c>
      <c r="C62" s="9" t="s">
        <v>1006</v>
      </c>
      <c r="D62" s="9" t="s">
        <v>1007</v>
      </c>
    </row>
    <row r="63" spans="1:4" x14ac:dyDescent="0.25">
      <c r="A63" s="9" t="s">
        <v>1051</v>
      </c>
      <c r="B63" s="9" t="s">
        <v>1052</v>
      </c>
      <c r="C63" s="9" t="s">
        <v>1006</v>
      </c>
      <c r="D63" s="9" t="s">
        <v>1007</v>
      </c>
    </row>
    <row r="64" spans="1:4" x14ac:dyDescent="0.25">
      <c r="A64" s="9" t="s">
        <v>1053</v>
      </c>
      <c r="B64" s="9" t="s">
        <v>1054</v>
      </c>
      <c r="C64" s="9" t="s">
        <v>1006</v>
      </c>
      <c r="D64" s="9" t="s">
        <v>1007</v>
      </c>
    </row>
    <row r="65" spans="1:4" x14ac:dyDescent="0.25">
      <c r="A65" s="9" t="s">
        <v>749</v>
      </c>
      <c r="B65" s="9" t="s">
        <v>750</v>
      </c>
      <c r="C65" s="9" t="s">
        <v>1006</v>
      </c>
      <c r="D65" s="9" t="s">
        <v>1007</v>
      </c>
    </row>
    <row r="66" spans="1:4" x14ac:dyDescent="0.25">
      <c r="A66" s="9" t="s">
        <v>747</v>
      </c>
      <c r="B66" s="9" t="s">
        <v>748</v>
      </c>
      <c r="C66" s="9" t="s">
        <v>1006</v>
      </c>
      <c r="D66" s="9" t="s">
        <v>1007</v>
      </c>
    </row>
    <row r="67" spans="1:4" x14ac:dyDescent="0.25">
      <c r="A67" s="9" t="s">
        <v>1055</v>
      </c>
      <c r="B67" s="9" t="s">
        <v>1056</v>
      </c>
      <c r="C67" s="9" t="s">
        <v>1006</v>
      </c>
      <c r="D67" s="9" t="s">
        <v>1007</v>
      </c>
    </row>
    <row r="68" spans="1:4" x14ac:dyDescent="0.25">
      <c r="A68" s="9" t="s">
        <v>1057</v>
      </c>
      <c r="B68" s="9" t="s">
        <v>1058</v>
      </c>
      <c r="C68" s="9" t="s">
        <v>1006</v>
      </c>
      <c r="D68" s="9" t="s">
        <v>1007</v>
      </c>
    </row>
    <row r="69" spans="1:4" x14ac:dyDescent="0.25">
      <c r="A69" s="9" t="s">
        <v>833</v>
      </c>
      <c r="B69" s="9" t="s">
        <v>1059</v>
      </c>
      <c r="C69" s="9" t="s">
        <v>1006</v>
      </c>
      <c r="D69" s="9" t="s">
        <v>1007</v>
      </c>
    </row>
    <row r="70" spans="1:4" x14ac:dyDescent="0.25">
      <c r="A70" s="9" t="s">
        <v>851</v>
      </c>
      <c r="B70" s="9" t="s">
        <v>1060</v>
      </c>
      <c r="C70" s="9" t="s">
        <v>1006</v>
      </c>
      <c r="D70" s="9" t="s">
        <v>1007</v>
      </c>
    </row>
    <row r="71" spans="1:4" x14ac:dyDescent="0.25">
      <c r="A71" s="9" t="s">
        <v>736</v>
      </c>
      <c r="B71" s="9" t="s">
        <v>1061</v>
      </c>
      <c r="C71" s="9" t="s">
        <v>1006</v>
      </c>
      <c r="D71" s="9" t="s">
        <v>1007</v>
      </c>
    </row>
    <row r="72" spans="1:4" x14ac:dyDescent="0.25">
      <c r="A72" s="9" t="s">
        <v>734</v>
      </c>
      <c r="B72" s="9" t="s">
        <v>1062</v>
      </c>
      <c r="C72" s="9" t="s">
        <v>1006</v>
      </c>
      <c r="D72" s="9" t="s">
        <v>1007</v>
      </c>
    </row>
    <row r="73" spans="1:4" x14ac:dyDescent="0.25">
      <c r="A73" s="9" t="s">
        <v>943</v>
      </c>
      <c r="B73" s="9" t="s">
        <v>944</v>
      </c>
      <c r="C73" s="9" t="s">
        <v>1006</v>
      </c>
      <c r="D73" s="9" t="s">
        <v>1007</v>
      </c>
    </row>
    <row r="74" spans="1:4" x14ac:dyDescent="0.25">
      <c r="A74" s="9" t="s">
        <v>756</v>
      </c>
      <c r="B74" s="9" t="s">
        <v>757</v>
      </c>
      <c r="C74" s="9" t="s">
        <v>1006</v>
      </c>
      <c r="D74" s="9" t="s">
        <v>1007</v>
      </c>
    </row>
    <row r="75" spans="1:4" x14ac:dyDescent="0.25">
      <c r="A75" s="9" t="s">
        <v>758</v>
      </c>
      <c r="B75" s="9" t="s">
        <v>759</v>
      </c>
      <c r="C75" s="9" t="s">
        <v>1006</v>
      </c>
      <c r="D75" s="9" t="s">
        <v>1007</v>
      </c>
    </row>
    <row r="76" spans="1:4" x14ac:dyDescent="0.25">
      <c r="A76" s="9" t="s">
        <v>753</v>
      </c>
      <c r="B76" s="9" t="s">
        <v>754</v>
      </c>
      <c r="C76" s="9" t="s">
        <v>1006</v>
      </c>
      <c r="D76" s="9" t="s">
        <v>1007</v>
      </c>
    </row>
    <row r="77" spans="1:4" x14ac:dyDescent="0.25">
      <c r="A77" s="9" t="s">
        <v>872</v>
      </c>
      <c r="B77" s="9" t="s">
        <v>1063</v>
      </c>
      <c r="C77" s="9" t="s">
        <v>1006</v>
      </c>
      <c r="D77" s="9" t="s">
        <v>1007</v>
      </c>
    </row>
    <row r="78" spans="1:4" x14ac:dyDescent="0.25">
      <c r="A78" s="9" t="s">
        <v>941</v>
      </c>
      <c r="B78" s="9" t="s">
        <v>942</v>
      </c>
      <c r="C78" s="9" t="s">
        <v>1006</v>
      </c>
      <c r="D78" s="9" t="s">
        <v>1007</v>
      </c>
    </row>
    <row r="79" spans="1:4" x14ac:dyDescent="0.25">
      <c r="A79" s="9" t="s">
        <v>1064</v>
      </c>
      <c r="B79" s="9" t="s">
        <v>1065</v>
      </c>
      <c r="C79" s="9" t="s">
        <v>1006</v>
      </c>
      <c r="D79" s="9" t="s">
        <v>1007</v>
      </c>
    </row>
    <row r="80" spans="1:4" x14ac:dyDescent="0.25">
      <c r="A80" s="9" t="s">
        <v>666</v>
      </c>
      <c r="B80" s="9" t="s">
        <v>667</v>
      </c>
      <c r="C80" s="9" t="s">
        <v>1006</v>
      </c>
      <c r="D80" s="9" t="s">
        <v>1007</v>
      </c>
    </row>
    <row r="81" spans="1:4" x14ac:dyDescent="0.25">
      <c r="A81" s="9" t="s">
        <v>884</v>
      </c>
      <c r="B81" s="9" t="s">
        <v>885</v>
      </c>
      <c r="C81" s="9" t="s">
        <v>1006</v>
      </c>
      <c r="D81" s="9" t="s">
        <v>1007</v>
      </c>
    </row>
    <row r="82" spans="1:4" x14ac:dyDescent="0.25">
      <c r="A82" s="9" t="s">
        <v>1066</v>
      </c>
      <c r="B82" s="9" t="s">
        <v>1067</v>
      </c>
      <c r="C82" s="9" t="s">
        <v>1006</v>
      </c>
      <c r="D82" s="9" t="s">
        <v>1007</v>
      </c>
    </row>
    <row r="83" spans="1:4" x14ac:dyDescent="0.25">
      <c r="A83" s="9" t="s">
        <v>751</v>
      </c>
      <c r="B83" s="9" t="s">
        <v>752</v>
      </c>
      <c r="C83" s="9" t="s">
        <v>1006</v>
      </c>
      <c r="D83" s="9" t="s">
        <v>1007</v>
      </c>
    </row>
    <row r="84" spans="1:4" x14ac:dyDescent="0.25">
      <c r="A84" s="9" t="s">
        <v>1068</v>
      </c>
      <c r="B84" s="9" t="s">
        <v>1069</v>
      </c>
      <c r="C84" s="9" t="s">
        <v>1006</v>
      </c>
      <c r="D84" s="9" t="s">
        <v>1007</v>
      </c>
    </row>
    <row r="85" spans="1:4" x14ac:dyDescent="0.25">
      <c r="A85" s="9" t="s">
        <v>662</v>
      </c>
      <c r="B85" s="9" t="s">
        <v>663</v>
      </c>
      <c r="C85" s="9" t="s">
        <v>1006</v>
      </c>
      <c r="D85" s="9" t="s">
        <v>1007</v>
      </c>
    </row>
    <row r="86" spans="1:4" x14ac:dyDescent="0.25">
      <c r="A86" s="9" t="s">
        <v>917</v>
      </c>
      <c r="B86" s="9" t="s">
        <v>1070</v>
      </c>
      <c r="C86" s="9" t="s">
        <v>1006</v>
      </c>
      <c r="D86" s="9" t="s">
        <v>1007</v>
      </c>
    </row>
    <row r="87" spans="1:4" x14ac:dyDescent="0.25">
      <c r="A87" s="9" t="s">
        <v>1071</v>
      </c>
      <c r="B87" s="9" t="s">
        <v>1072</v>
      </c>
      <c r="C87" s="9" t="s">
        <v>1006</v>
      </c>
      <c r="D87" s="9" t="s">
        <v>1007</v>
      </c>
    </row>
    <row r="88" spans="1:4" x14ac:dyDescent="0.25">
      <c r="A88" s="9" t="s">
        <v>671</v>
      </c>
      <c r="B88" s="9" t="s">
        <v>672</v>
      </c>
      <c r="C88" s="9" t="s">
        <v>1006</v>
      </c>
      <c r="D88" s="9" t="s">
        <v>1007</v>
      </c>
    </row>
    <row r="89" spans="1:4" x14ac:dyDescent="0.25">
      <c r="A89" s="9" t="s">
        <v>1073</v>
      </c>
      <c r="B89" s="9" t="s">
        <v>1074</v>
      </c>
      <c r="C89" s="9" t="s">
        <v>1006</v>
      </c>
      <c r="D89" s="9" t="s">
        <v>1007</v>
      </c>
    </row>
    <row r="90" spans="1:4" x14ac:dyDescent="0.25">
      <c r="A90" s="9" t="s">
        <v>1075</v>
      </c>
      <c r="B90" s="9" t="s">
        <v>1076</v>
      </c>
      <c r="C90" s="9" t="s">
        <v>1006</v>
      </c>
      <c r="D90" s="9" t="s">
        <v>1007</v>
      </c>
    </row>
    <row r="91" spans="1:4" x14ac:dyDescent="0.25">
      <c r="A91" s="9" t="s">
        <v>780</v>
      </c>
      <c r="B91" s="9" t="s">
        <v>781</v>
      </c>
      <c r="C91" s="9" t="s">
        <v>1006</v>
      </c>
      <c r="D91" s="9" t="s">
        <v>1007</v>
      </c>
    </row>
    <row r="92" spans="1:4" x14ac:dyDescent="0.25">
      <c r="A92" s="9" t="s">
        <v>793</v>
      </c>
      <c r="B92" s="9" t="s">
        <v>794</v>
      </c>
      <c r="C92" s="9" t="s">
        <v>1006</v>
      </c>
      <c r="D92" s="9" t="s">
        <v>1007</v>
      </c>
    </row>
    <row r="93" spans="1:4" x14ac:dyDescent="0.25">
      <c r="A93" s="9" t="s">
        <v>693</v>
      </c>
      <c r="B93" s="9" t="s">
        <v>694</v>
      </c>
      <c r="C93" s="9" t="s">
        <v>1006</v>
      </c>
      <c r="D93" s="9" t="s">
        <v>1007</v>
      </c>
    </row>
    <row r="94" spans="1:4" x14ac:dyDescent="0.25">
      <c r="A94" s="9" t="s">
        <v>772</v>
      </c>
      <c r="B94" s="9" t="s">
        <v>773</v>
      </c>
      <c r="C94" s="9" t="s">
        <v>1006</v>
      </c>
      <c r="D94" s="9" t="s">
        <v>1007</v>
      </c>
    </row>
    <row r="95" spans="1:4" x14ac:dyDescent="0.25">
      <c r="A95" s="9" t="s">
        <v>774</v>
      </c>
      <c r="B95" s="9" t="s">
        <v>775</v>
      </c>
      <c r="C95" s="9" t="s">
        <v>1006</v>
      </c>
      <c r="D95" s="9" t="s">
        <v>1007</v>
      </c>
    </row>
    <row r="96" spans="1:4" x14ac:dyDescent="0.25">
      <c r="A96" s="9" t="s">
        <v>830</v>
      </c>
      <c r="B96" s="9" t="s">
        <v>1077</v>
      </c>
      <c r="C96" s="9" t="s">
        <v>1006</v>
      </c>
      <c r="D96" s="9" t="s">
        <v>1007</v>
      </c>
    </row>
    <row r="97" spans="1:4" x14ac:dyDescent="0.25">
      <c r="A97" s="9" t="s">
        <v>874</v>
      </c>
      <c r="B97" s="9" t="s">
        <v>875</v>
      </c>
      <c r="C97" s="9" t="s">
        <v>1006</v>
      </c>
      <c r="D97" s="9" t="s">
        <v>1007</v>
      </c>
    </row>
    <row r="98" spans="1:4" x14ac:dyDescent="0.25">
      <c r="A98" s="9" t="s">
        <v>843</v>
      </c>
      <c r="B98" s="9" t="s">
        <v>1078</v>
      </c>
      <c r="C98" s="9" t="s">
        <v>1006</v>
      </c>
      <c r="D98" s="9" t="s">
        <v>1007</v>
      </c>
    </row>
    <row r="99" spans="1:4" x14ac:dyDescent="0.25">
      <c r="A99" s="9" t="s">
        <v>626</v>
      </c>
      <c r="B99" s="9" t="s">
        <v>627</v>
      </c>
      <c r="C99" s="9" t="s">
        <v>1006</v>
      </c>
      <c r="D99" s="9" t="s">
        <v>1007</v>
      </c>
    </row>
    <row r="100" spans="1:4" x14ac:dyDescent="0.25">
      <c r="A100" s="9" t="s">
        <v>861</v>
      </c>
      <c r="B100" s="9" t="s">
        <v>862</v>
      </c>
      <c r="C100" s="9" t="s">
        <v>1006</v>
      </c>
      <c r="D100" s="9" t="s">
        <v>1007</v>
      </c>
    </row>
    <row r="101" spans="1:4" x14ac:dyDescent="0.25">
      <c r="A101" s="9" t="s">
        <v>622</v>
      </c>
      <c r="B101" s="9" t="s">
        <v>1079</v>
      </c>
      <c r="C101" s="9" t="s">
        <v>1006</v>
      </c>
      <c r="D101" s="9" t="s">
        <v>1007</v>
      </c>
    </row>
    <row r="102" spans="1:4" x14ac:dyDescent="0.25">
      <c r="A102" s="9" t="s">
        <v>618</v>
      </c>
      <c r="B102" s="9" t="s">
        <v>1080</v>
      </c>
      <c r="C102" s="9" t="s">
        <v>1006</v>
      </c>
      <c r="D102" s="9" t="s">
        <v>1007</v>
      </c>
    </row>
    <row r="103" spans="1:4" x14ac:dyDescent="0.25">
      <c r="A103" s="9" t="s">
        <v>903</v>
      </c>
      <c r="B103" s="9" t="s">
        <v>1081</v>
      </c>
      <c r="C103" s="9" t="s">
        <v>1006</v>
      </c>
      <c r="D103" s="9" t="s">
        <v>1007</v>
      </c>
    </row>
    <row r="104" spans="1:4" x14ac:dyDescent="0.25">
      <c r="A104" s="9" t="s">
        <v>876</v>
      </c>
      <c r="B104" s="9" t="s">
        <v>1082</v>
      </c>
      <c r="C104" s="9" t="s">
        <v>1006</v>
      </c>
      <c r="D104" s="9" t="s">
        <v>1007</v>
      </c>
    </row>
    <row r="105" spans="1:4" x14ac:dyDescent="0.25">
      <c r="A105" s="9" t="s">
        <v>816</v>
      </c>
      <c r="B105" s="9" t="s">
        <v>1083</v>
      </c>
      <c r="C105" s="9" t="s">
        <v>1006</v>
      </c>
      <c r="D105" s="9" t="s">
        <v>1007</v>
      </c>
    </row>
    <row r="106" spans="1:4" x14ac:dyDescent="0.25">
      <c r="A106" s="9" t="s">
        <v>841</v>
      </c>
      <c r="B106" s="9" t="s">
        <v>842</v>
      </c>
      <c r="C106" s="9" t="s">
        <v>1006</v>
      </c>
      <c r="D106" s="9" t="s">
        <v>1007</v>
      </c>
    </row>
    <row r="107" spans="1:4" x14ac:dyDescent="0.25">
      <c r="A107" s="9" t="s">
        <v>839</v>
      </c>
      <c r="B107" s="9" t="s">
        <v>840</v>
      </c>
      <c r="C107" s="9" t="s">
        <v>1006</v>
      </c>
      <c r="D107" s="9" t="s">
        <v>1007</v>
      </c>
    </row>
    <row r="108" spans="1:4" x14ac:dyDescent="0.25">
      <c r="A108" s="9" t="s">
        <v>888</v>
      </c>
      <c r="B108" s="9" t="s">
        <v>889</v>
      </c>
      <c r="C108" s="9" t="s">
        <v>1006</v>
      </c>
      <c r="D108" s="9" t="s">
        <v>1007</v>
      </c>
    </row>
    <row r="109" spans="1:4" x14ac:dyDescent="0.25">
      <c r="A109" s="9" t="s">
        <v>853</v>
      </c>
      <c r="B109" s="9" t="s">
        <v>1084</v>
      </c>
      <c r="C109" s="9" t="s">
        <v>1006</v>
      </c>
      <c r="D109" s="9" t="s">
        <v>1007</v>
      </c>
    </row>
    <row r="110" spans="1:4" x14ac:dyDescent="0.25">
      <c r="A110" s="9" t="s">
        <v>760</v>
      </c>
      <c r="B110" s="9" t="s">
        <v>1085</v>
      </c>
      <c r="C110" s="9" t="s">
        <v>1006</v>
      </c>
      <c r="D110" s="9" t="s">
        <v>1007</v>
      </c>
    </row>
    <row r="111" spans="1:4" x14ac:dyDescent="0.25">
      <c r="A111" s="9" t="s">
        <v>925</v>
      </c>
      <c r="B111" s="9" t="s">
        <v>926</v>
      </c>
      <c r="C111" s="9" t="s">
        <v>1086</v>
      </c>
      <c r="D111" s="9" t="s">
        <v>1007</v>
      </c>
    </row>
    <row r="112" spans="1:4" x14ac:dyDescent="0.25">
      <c r="A112" s="9" t="s">
        <v>630</v>
      </c>
      <c r="B112" s="9" t="s">
        <v>631</v>
      </c>
      <c r="C112" s="9" t="s">
        <v>1086</v>
      </c>
      <c r="D112" s="9" t="s">
        <v>1007</v>
      </c>
    </row>
    <row r="113" spans="1:4" x14ac:dyDescent="0.25">
      <c r="A113" s="9" t="s">
        <v>1087</v>
      </c>
      <c r="B113" s="9" t="s">
        <v>1088</v>
      </c>
      <c r="C113" s="9" t="s">
        <v>1006</v>
      </c>
      <c r="D113" s="9" t="s">
        <v>1007</v>
      </c>
    </row>
    <row r="114" spans="1:4" x14ac:dyDescent="0.25">
      <c r="A114" s="9" t="s">
        <v>1089</v>
      </c>
      <c r="B114" s="9" t="s">
        <v>1090</v>
      </c>
      <c r="C114" s="9" t="s">
        <v>1006</v>
      </c>
      <c r="D114" s="9" t="s">
        <v>1007</v>
      </c>
    </row>
    <row r="115" spans="1:4" x14ac:dyDescent="0.25">
      <c r="A115" s="9" t="s">
        <v>1091</v>
      </c>
      <c r="B115" s="9" t="s">
        <v>1092</v>
      </c>
      <c r="C115" s="9" t="s">
        <v>1006</v>
      </c>
      <c r="D115" s="9" t="s">
        <v>1007</v>
      </c>
    </row>
    <row r="116" spans="1:4" x14ac:dyDescent="0.25">
      <c r="A116" s="9" t="s">
        <v>871</v>
      </c>
      <c r="B116" s="9" t="s">
        <v>1093</v>
      </c>
      <c r="C116" s="9" t="s">
        <v>1006</v>
      </c>
      <c r="D116" s="9" t="s">
        <v>1007</v>
      </c>
    </row>
    <row r="117" spans="1:4" x14ac:dyDescent="0.25">
      <c r="A117" s="9" t="s">
        <v>1094</v>
      </c>
      <c r="B117" s="9" t="s">
        <v>1095</v>
      </c>
      <c r="C117" s="9" t="s">
        <v>1006</v>
      </c>
      <c r="D117" s="9" t="s">
        <v>1007</v>
      </c>
    </row>
    <row r="118" spans="1:4" x14ac:dyDescent="0.25">
      <c r="A118" s="9" t="s">
        <v>1096</v>
      </c>
      <c r="B118" s="9" t="s">
        <v>1097</v>
      </c>
      <c r="C118" s="9" t="s">
        <v>1086</v>
      </c>
      <c r="D118" s="9" t="s">
        <v>1007</v>
      </c>
    </row>
    <row r="119" spans="1:4" x14ac:dyDescent="0.25">
      <c r="A119" s="9" t="s">
        <v>1098</v>
      </c>
      <c r="B119" s="9" t="s">
        <v>1099</v>
      </c>
      <c r="C119" s="9" t="s">
        <v>1006</v>
      </c>
      <c r="D119" s="9" t="s">
        <v>1007</v>
      </c>
    </row>
    <row r="120" spans="1:4" x14ac:dyDescent="0.25">
      <c r="A120" s="9" t="s">
        <v>1100</v>
      </c>
      <c r="B120" s="9" t="s">
        <v>1101</v>
      </c>
      <c r="C120" s="9" t="s">
        <v>1006</v>
      </c>
      <c r="D120" s="9" t="s">
        <v>1007</v>
      </c>
    </row>
    <row r="121" spans="1:4" x14ac:dyDescent="0.25">
      <c r="A121" s="9" t="s">
        <v>1102</v>
      </c>
      <c r="B121" s="9" t="s">
        <v>1103</v>
      </c>
      <c r="C121" s="9" t="s">
        <v>1006</v>
      </c>
      <c r="D121" s="9" t="s">
        <v>1007</v>
      </c>
    </row>
    <row r="122" spans="1:4" x14ac:dyDescent="0.25">
      <c r="A122" s="9" t="s">
        <v>718</v>
      </c>
      <c r="B122" s="9" t="s">
        <v>719</v>
      </c>
      <c r="C122" s="9" t="s">
        <v>1006</v>
      </c>
      <c r="D122" s="9" t="s">
        <v>1007</v>
      </c>
    </row>
    <row r="123" spans="1:4" x14ac:dyDescent="0.25">
      <c r="A123" s="9" t="s">
        <v>789</v>
      </c>
      <c r="B123" s="9" t="s">
        <v>790</v>
      </c>
      <c r="C123" s="9" t="s">
        <v>1006</v>
      </c>
      <c r="D123" s="9" t="s">
        <v>1007</v>
      </c>
    </row>
    <row r="124" spans="1:4" x14ac:dyDescent="0.25">
      <c r="A124" s="9" t="s">
        <v>720</v>
      </c>
      <c r="B124" s="9" t="s">
        <v>721</v>
      </c>
      <c r="C124" s="9" t="s">
        <v>1006</v>
      </c>
      <c r="D124" s="9" t="s">
        <v>1007</v>
      </c>
    </row>
    <row r="125" spans="1:4" x14ac:dyDescent="0.25">
      <c r="A125" s="9" t="s">
        <v>740</v>
      </c>
      <c r="B125" s="9" t="s">
        <v>741</v>
      </c>
      <c r="C125" s="9" t="s">
        <v>1006</v>
      </c>
      <c r="D125" s="9" t="s">
        <v>1007</v>
      </c>
    </row>
    <row r="126" spans="1:4" x14ac:dyDescent="0.25">
      <c r="A126" s="9" t="s">
        <v>824</v>
      </c>
      <c r="B126" s="9" t="s">
        <v>825</v>
      </c>
      <c r="C126" s="9" t="s">
        <v>1006</v>
      </c>
      <c r="D126" s="9" t="s">
        <v>1007</v>
      </c>
    </row>
    <row r="127" spans="1:4" x14ac:dyDescent="0.25">
      <c r="A127" s="9" t="s">
        <v>915</v>
      </c>
      <c r="B127" s="9" t="s">
        <v>916</v>
      </c>
      <c r="C127" s="9" t="s">
        <v>1006</v>
      </c>
      <c r="D127" s="9" t="s">
        <v>1007</v>
      </c>
    </row>
    <row r="128" spans="1:4" x14ac:dyDescent="0.25">
      <c r="A128" s="9" t="s">
        <v>648</v>
      </c>
      <c r="B128" s="9" t="s">
        <v>649</v>
      </c>
      <c r="C128" s="9" t="s">
        <v>1006</v>
      </c>
      <c r="D128" s="9" t="s">
        <v>1007</v>
      </c>
    </row>
    <row r="129" spans="1:4" x14ac:dyDescent="0.25">
      <c r="A129" s="9" t="s">
        <v>898</v>
      </c>
      <c r="B129" s="9" t="s">
        <v>1104</v>
      </c>
      <c r="C129" s="9" t="s">
        <v>1006</v>
      </c>
      <c r="D129" s="9" t="s">
        <v>1007</v>
      </c>
    </row>
    <row r="130" spans="1:4" x14ac:dyDescent="0.25">
      <c r="A130" s="9" t="s">
        <v>784</v>
      </c>
      <c r="B130" s="9" t="s">
        <v>1105</v>
      </c>
      <c r="C130" s="9" t="s">
        <v>1006</v>
      </c>
      <c r="D130" s="9" t="s">
        <v>1007</v>
      </c>
    </row>
    <row r="131" spans="1:4" x14ac:dyDescent="0.25">
      <c r="A131" s="9" t="s">
        <v>863</v>
      </c>
      <c r="B131" s="9" t="s">
        <v>864</v>
      </c>
      <c r="C131" s="9" t="s">
        <v>1006</v>
      </c>
      <c r="D131" s="9" t="s">
        <v>1007</v>
      </c>
    </row>
    <row r="132" spans="1:4" x14ac:dyDescent="0.25">
      <c r="A132" s="9" t="s">
        <v>865</v>
      </c>
      <c r="B132" s="9" t="s">
        <v>866</v>
      </c>
      <c r="C132" s="9" t="s">
        <v>1006</v>
      </c>
      <c r="D132" s="9" t="s">
        <v>1007</v>
      </c>
    </row>
    <row r="133" spans="1:4" x14ac:dyDescent="0.25">
      <c r="A133" s="9" t="s">
        <v>867</v>
      </c>
      <c r="B133" s="9" t="s">
        <v>868</v>
      </c>
      <c r="C133" s="9" t="s">
        <v>1006</v>
      </c>
      <c r="D133" s="9" t="s">
        <v>1007</v>
      </c>
    </row>
    <row r="134" spans="1:4" x14ac:dyDescent="0.25">
      <c r="A134" s="9" t="s">
        <v>1106</v>
      </c>
      <c r="B134" s="9" t="s">
        <v>1107</v>
      </c>
      <c r="C134" s="9" t="s">
        <v>1006</v>
      </c>
      <c r="D134" s="9" t="s">
        <v>1007</v>
      </c>
    </row>
    <row r="135" spans="1:4" x14ac:dyDescent="0.25">
      <c r="A135" s="9" t="s">
        <v>1108</v>
      </c>
      <c r="B135" s="9" t="s">
        <v>1004</v>
      </c>
      <c r="C135" s="9" t="s">
        <v>1006</v>
      </c>
      <c r="D135" s="9" t="s">
        <v>1007</v>
      </c>
    </row>
    <row r="136" spans="1:4" x14ac:dyDescent="0.25">
      <c r="A136" s="9" t="s">
        <v>724</v>
      </c>
      <c r="B136" s="9" t="s">
        <v>725</v>
      </c>
      <c r="C136" s="9" t="s">
        <v>1006</v>
      </c>
      <c r="D136" s="9" t="s">
        <v>1007</v>
      </c>
    </row>
    <row r="137" spans="1:4" x14ac:dyDescent="0.25">
      <c r="A137" s="9" t="s">
        <v>727</v>
      </c>
      <c r="B137" s="9" t="s">
        <v>728</v>
      </c>
      <c r="C137" s="9" t="s">
        <v>1006</v>
      </c>
      <c r="D137" s="9" t="s">
        <v>1007</v>
      </c>
    </row>
    <row r="138" spans="1:4" x14ac:dyDescent="0.25">
      <c r="A138" s="9" t="s">
        <v>919</v>
      </c>
      <c r="B138" s="9" t="s">
        <v>1109</v>
      </c>
      <c r="C138" s="9" t="s">
        <v>1006</v>
      </c>
      <c r="D138" s="9" t="s">
        <v>1007</v>
      </c>
    </row>
    <row r="139" spans="1:4" x14ac:dyDescent="0.25">
      <c r="A139" s="9" t="s">
        <v>929</v>
      </c>
      <c r="B139" s="9" t="s">
        <v>1110</v>
      </c>
      <c r="C139" s="9" t="s">
        <v>1006</v>
      </c>
      <c r="D139" s="9" t="s">
        <v>1007</v>
      </c>
    </row>
    <row r="140" spans="1:4" x14ac:dyDescent="0.25">
      <c r="A140" s="9" t="s">
        <v>927</v>
      </c>
      <c r="B140" s="9" t="s">
        <v>1111</v>
      </c>
      <c r="C140" s="9" t="s">
        <v>1006</v>
      </c>
      <c r="D140" s="9" t="s">
        <v>1007</v>
      </c>
    </row>
    <row r="141" spans="1:4" x14ac:dyDescent="0.25">
      <c r="A141" s="9" t="s">
        <v>782</v>
      </c>
      <c r="B141" s="9" t="s">
        <v>783</v>
      </c>
      <c r="C141" s="9" t="s">
        <v>1006</v>
      </c>
      <c r="D141" s="9" t="s">
        <v>1007</v>
      </c>
    </row>
    <row r="142" spans="1:4" x14ac:dyDescent="0.25">
      <c r="A142" s="9" t="s">
        <v>1112</v>
      </c>
      <c r="B142" s="9" t="s">
        <v>1113</v>
      </c>
      <c r="C142" s="9" t="s">
        <v>1006</v>
      </c>
      <c r="D142" s="9" t="s">
        <v>1007</v>
      </c>
    </row>
    <row r="143" spans="1:4" x14ac:dyDescent="0.25">
      <c r="A143" s="9" t="s">
        <v>713</v>
      </c>
      <c r="B143" s="9" t="s">
        <v>714</v>
      </c>
      <c r="C143" s="9" t="s">
        <v>1006</v>
      </c>
      <c r="D143" s="9" t="s">
        <v>1007</v>
      </c>
    </row>
    <row r="144" spans="1:4" x14ac:dyDescent="0.25">
      <c r="A144" s="9" t="s">
        <v>1114</v>
      </c>
      <c r="B144" s="9" t="s">
        <v>1115</v>
      </c>
      <c r="C144" s="9" t="s">
        <v>1006</v>
      </c>
      <c r="D144" s="9" t="s">
        <v>1007</v>
      </c>
    </row>
    <row r="145" spans="1:4" x14ac:dyDescent="0.25">
      <c r="A145" s="9" t="s">
        <v>1116</v>
      </c>
      <c r="B145" s="9" t="s">
        <v>1117</v>
      </c>
      <c r="C145" s="9" t="s">
        <v>1006</v>
      </c>
      <c r="D145" s="9" t="s">
        <v>1007</v>
      </c>
    </row>
    <row r="146" spans="1:4" x14ac:dyDescent="0.25">
      <c r="A146" s="9" t="s">
        <v>1118</v>
      </c>
      <c r="B146" s="9" t="s">
        <v>1119</v>
      </c>
      <c r="C146" s="9" t="s">
        <v>1006</v>
      </c>
      <c r="D146" s="9" t="s">
        <v>1007</v>
      </c>
    </row>
    <row r="147" spans="1:4" x14ac:dyDescent="0.25">
      <c r="A147" s="9" t="s">
        <v>657</v>
      </c>
      <c r="B147" s="9" t="s">
        <v>658</v>
      </c>
      <c r="C147" s="9" t="s">
        <v>1006</v>
      </c>
      <c r="D147" s="9" t="s">
        <v>1007</v>
      </c>
    </row>
    <row r="148" spans="1:4" x14ac:dyDescent="0.25">
      <c r="A148" s="9" t="s">
        <v>764</v>
      </c>
      <c r="B148" s="9" t="s">
        <v>765</v>
      </c>
      <c r="C148" s="9" t="s">
        <v>1006</v>
      </c>
      <c r="D148" s="9" t="s">
        <v>1007</v>
      </c>
    </row>
    <row r="149" spans="1:4" x14ac:dyDescent="0.25">
      <c r="A149" s="9" t="s">
        <v>1120</v>
      </c>
      <c r="B149" s="9" t="s">
        <v>1121</v>
      </c>
      <c r="C149" s="9" t="s">
        <v>1006</v>
      </c>
      <c r="D149" s="9" t="s">
        <v>1007</v>
      </c>
    </row>
    <row r="150" spans="1:4" x14ac:dyDescent="0.25">
      <c r="A150" s="9" t="s">
        <v>1122</v>
      </c>
      <c r="B150" s="9" t="s">
        <v>1123</v>
      </c>
      <c r="C150" s="9" t="s">
        <v>1006</v>
      </c>
      <c r="D150" s="9" t="s">
        <v>1007</v>
      </c>
    </row>
    <row r="151" spans="1:4" x14ac:dyDescent="0.25">
      <c r="A151" s="9" t="s">
        <v>1124</v>
      </c>
      <c r="B151" s="9" t="s">
        <v>1125</v>
      </c>
      <c r="C151" s="9" t="s">
        <v>1006</v>
      </c>
      <c r="D151" s="9" t="s">
        <v>1007</v>
      </c>
    </row>
    <row r="152" spans="1:4" x14ac:dyDescent="0.25">
      <c r="A152" s="9" t="s">
        <v>1126</v>
      </c>
      <c r="B152" s="9" t="s">
        <v>1127</v>
      </c>
      <c r="C152" s="9" t="s">
        <v>1006</v>
      </c>
      <c r="D152" s="9" t="s">
        <v>1007</v>
      </c>
    </row>
    <row r="153" spans="1:4" x14ac:dyDescent="0.25">
      <c r="A153" s="9" t="s">
        <v>645</v>
      </c>
      <c r="B153" s="9" t="s">
        <v>646</v>
      </c>
      <c r="C153" s="9" t="s">
        <v>1006</v>
      </c>
      <c r="D153" s="9" t="s">
        <v>1007</v>
      </c>
    </row>
    <row r="154" spans="1:4" x14ac:dyDescent="0.25">
      <c r="A154" s="9" t="s">
        <v>797</v>
      </c>
      <c r="B154" s="9" t="s">
        <v>798</v>
      </c>
      <c r="C154" s="9" t="s">
        <v>1006</v>
      </c>
      <c r="D154" s="9" t="s">
        <v>1007</v>
      </c>
    </row>
    <row r="155" spans="1:4" x14ac:dyDescent="0.25">
      <c r="A155" s="9" t="s">
        <v>909</v>
      </c>
      <c r="B155" s="9" t="s">
        <v>910</v>
      </c>
      <c r="C155" s="9" t="s">
        <v>1006</v>
      </c>
      <c r="D155" s="9" t="s">
        <v>1007</v>
      </c>
    </row>
    <row r="156" spans="1:4" x14ac:dyDescent="0.25">
      <c r="A156" s="9" t="s">
        <v>688</v>
      </c>
      <c r="B156" s="9" t="s">
        <v>689</v>
      </c>
      <c r="C156" s="9" t="s">
        <v>1006</v>
      </c>
      <c r="D156" s="9" t="s">
        <v>1007</v>
      </c>
    </row>
    <row r="157" spans="1:4" x14ac:dyDescent="0.25">
      <c r="A157" s="9" t="s">
        <v>795</v>
      </c>
      <c r="B157" s="9" t="s">
        <v>796</v>
      </c>
      <c r="C157" s="9" t="s">
        <v>1006</v>
      </c>
      <c r="D157" s="9" t="s">
        <v>1007</v>
      </c>
    </row>
    <row r="158" spans="1:4" x14ac:dyDescent="0.25">
      <c r="A158" s="9" t="s">
        <v>957</v>
      </c>
      <c r="B158" s="9" t="s">
        <v>958</v>
      </c>
      <c r="C158" s="9" t="s">
        <v>1006</v>
      </c>
      <c r="D158" s="9" t="s">
        <v>1007</v>
      </c>
    </row>
    <row r="159" spans="1:4" x14ac:dyDescent="0.25">
      <c r="A159" s="9" t="s">
        <v>955</v>
      </c>
      <c r="B159" s="9" t="s">
        <v>956</v>
      </c>
      <c r="C159" s="9" t="s">
        <v>1006</v>
      </c>
      <c r="D159" s="9" t="s">
        <v>1007</v>
      </c>
    </row>
    <row r="160" spans="1:4" x14ac:dyDescent="0.25">
      <c r="A160" s="9" t="s">
        <v>953</v>
      </c>
      <c r="B160" s="9" t="s">
        <v>1128</v>
      </c>
      <c r="C160" s="9" t="s">
        <v>1006</v>
      </c>
      <c r="D160" s="9" t="s">
        <v>1007</v>
      </c>
    </row>
    <row r="161" spans="1:4" x14ac:dyDescent="0.25">
      <c r="A161" s="9" t="s">
        <v>1129</v>
      </c>
      <c r="B161" s="9" t="s">
        <v>1130</v>
      </c>
      <c r="C161" s="9" t="s">
        <v>1006</v>
      </c>
      <c r="D161" s="9" t="s">
        <v>1007</v>
      </c>
    </row>
    <row r="162" spans="1:4" x14ac:dyDescent="0.25">
      <c r="A162" s="9" t="s">
        <v>1131</v>
      </c>
      <c r="B162" s="9" t="s">
        <v>1132</v>
      </c>
      <c r="C162" s="9" t="s">
        <v>1006</v>
      </c>
      <c r="D162" s="9" t="s">
        <v>1007</v>
      </c>
    </row>
    <row r="163" spans="1:4" x14ac:dyDescent="0.25">
      <c r="A163" s="9" t="s">
        <v>799</v>
      </c>
      <c r="B163" s="9" t="s">
        <v>800</v>
      </c>
      <c r="C163" s="9" t="s">
        <v>1006</v>
      </c>
      <c r="D163" s="9" t="s">
        <v>1007</v>
      </c>
    </row>
    <row r="164" spans="1:4" x14ac:dyDescent="0.25">
      <c r="A164" s="9" t="s">
        <v>801</v>
      </c>
      <c r="B164" s="9" t="s">
        <v>802</v>
      </c>
      <c r="C164" s="9" t="s">
        <v>1006</v>
      </c>
      <c r="D164" s="9" t="s">
        <v>1007</v>
      </c>
    </row>
    <row r="165" spans="1:4" x14ac:dyDescent="0.25">
      <c r="A165" s="9" t="s">
        <v>828</v>
      </c>
      <c r="B165" s="9" t="s">
        <v>1133</v>
      </c>
      <c r="C165" s="9" t="s">
        <v>1006</v>
      </c>
      <c r="D165" s="9" t="s">
        <v>1007</v>
      </c>
    </row>
    <row r="166" spans="1:4" x14ac:dyDescent="0.25">
      <c r="A166" s="9" t="s">
        <v>738</v>
      </c>
      <c r="B166" s="9" t="s">
        <v>739</v>
      </c>
      <c r="C166" s="9" t="s">
        <v>1006</v>
      </c>
      <c r="D166" s="9" t="s">
        <v>1007</v>
      </c>
    </row>
    <row r="167" spans="1:4" x14ac:dyDescent="0.25">
      <c r="A167" s="9" t="s">
        <v>961</v>
      </c>
      <c r="B167" s="9" t="s">
        <v>962</v>
      </c>
      <c r="C167" s="9" t="s">
        <v>1006</v>
      </c>
      <c r="D167" s="9" t="s">
        <v>1007</v>
      </c>
    </row>
    <row r="168" spans="1:4" x14ac:dyDescent="0.25">
      <c r="A168" s="9" t="s">
        <v>923</v>
      </c>
      <c r="B168" s="9" t="s">
        <v>924</v>
      </c>
      <c r="C168" s="9" t="s">
        <v>1006</v>
      </c>
      <c r="D168" s="9" t="s">
        <v>1007</v>
      </c>
    </row>
    <row r="169" spans="1:4" x14ac:dyDescent="0.25">
      <c r="A169" s="9" t="s">
        <v>1134</v>
      </c>
      <c r="B169" s="9" t="s">
        <v>1135</v>
      </c>
      <c r="C169" s="9" t="s">
        <v>1006</v>
      </c>
      <c r="D169" s="9" t="s">
        <v>1007</v>
      </c>
    </row>
    <row r="170" spans="1:4" x14ac:dyDescent="0.25">
      <c r="A170" s="9" t="s">
        <v>1136</v>
      </c>
      <c r="B170" s="9" t="s">
        <v>1137</v>
      </c>
      <c r="C170" s="9" t="s">
        <v>1006</v>
      </c>
      <c r="D170" s="9" t="s">
        <v>1007</v>
      </c>
    </row>
    <row r="171" spans="1:4" x14ac:dyDescent="0.25">
      <c r="A171" s="9" t="s">
        <v>896</v>
      </c>
      <c r="B171" s="9" t="s">
        <v>1138</v>
      </c>
      <c r="C171" s="9" t="s">
        <v>1006</v>
      </c>
      <c r="D171" s="9" t="s">
        <v>1007</v>
      </c>
    </row>
    <row r="172" spans="1:4" x14ac:dyDescent="0.25">
      <c r="A172" s="9" t="s">
        <v>635</v>
      </c>
      <c r="B172" s="9" t="s">
        <v>636</v>
      </c>
      <c r="C172" s="9" t="s">
        <v>1006</v>
      </c>
      <c r="D172" s="9" t="s">
        <v>1007</v>
      </c>
    </row>
    <row r="173" spans="1:4" x14ac:dyDescent="0.25">
      <c r="A173" s="9" t="s">
        <v>640</v>
      </c>
      <c r="B173" s="9" t="s">
        <v>641</v>
      </c>
      <c r="C173" s="9" t="s">
        <v>1006</v>
      </c>
      <c r="D173" s="9" t="s">
        <v>1007</v>
      </c>
    </row>
    <row r="174" spans="1:4" x14ac:dyDescent="0.25">
      <c r="A174" s="9" t="s">
        <v>638</v>
      </c>
      <c r="B174" s="9" t="s">
        <v>639</v>
      </c>
      <c r="C174" s="9" t="s">
        <v>1006</v>
      </c>
      <c r="D174" s="9" t="s">
        <v>1007</v>
      </c>
    </row>
    <row r="175" spans="1:4" x14ac:dyDescent="0.25">
      <c r="A175" s="9" t="s">
        <v>1139</v>
      </c>
      <c r="B175" s="9" t="s">
        <v>1140</v>
      </c>
      <c r="C175" s="9" t="s">
        <v>1006</v>
      </c>
      <c r="D175" s="9" t="s">
        <v>1007</v>
      </c>
    </row>
    <row r="176" spans="1:4" x14ac:dyDescent="0.25">
      <c r="A176" s="9" t="s">
        <v>668</v>
      </c>
      <c r="B176" s="9" t="s">
        <v>669</v>
      </c>
      <c r="C176" s="9" t="s">
        <v>1006</v>
      </c>
      <c r="D176" s="9" t="s">
        <v>1007</v>
      </c>
    </row>
    <row r="177" spans="1:4" x14ac:dyDescent="0.25">
      <c r="A177" s="9" t="s">
        <v>1141</v>
      </c>
      <c r="B177" s="9" t="s">
        <v>1142</v>
      </c>
      <c r="C177" s="9" t="s">
        <v>1006</v>
      </c>
      <c r="D177" s="9" t="s">
        <v>1007</v>
      </c>
    </row>
    <row r="178" spans="1:4" x14ac:dyDescent="0.25">
      <c r="A178" s="9" t="s">
        <v>886</v>
      </c>
      <c r="B178" s="9" t="s">
        <v>1143</v>
      </c>
      <c r="C178" s="9" t="s">
        <v>1006</v>
      </c>
      <c r="D178" s="9" t="s">
        <v>1007</v>
      </c>
    </row>
    <row r="179" spans="1:4" x14ac:dyDescent="0.25">
      <c r="A179" s="9" t="s">
        <v>1144</v>
      </c>
      <c r="B179" s="9" t="s">
        <v>1145</v>
      </c>
      <c r="C179" s="9" t="s">
        <v>1006</v>
      </c>
      <c r="D179" s="9" t="s">
        <v>1007</v>
      </c>
    </row>
    <row r="180" spans="1:4" x14ac:dyDescent="0.25">
      <c r="A180" s="9" t="s">
        <v>722</v>
      </c>
      <c r="B180" s="9" t="s">
        <v>1146</v>
      </c>
      <c r="C180" s="9" t="s">
        <v>1006</v>
      </c>
      <c r="D180" s="9" t="s">
        <v>1007</v>
      </c>
    </row>
    <row r="181" spans="1:4" x14ac:dyDescent="0.25">
      <c r="A181" s="9" t="s">
        <v>805</v>
      </c>
      <c r="B181" s="9" t="s">
        <v>1147</v>
      </c>
      <c r="C181" s="9" t="s">
        <v>1006</v>
      </c>
      <c r="D181" s="9" t="s">
        <v>1007</v>
      </c>
    </row>
    <row r="182" spans="1:4" x14ac:dyDescent="0.25">
      <c r="A182" s="9" t="s">
        <v>684</v>
      </c>
      <c r="B182" s="9" t="s">
        <v>685</v>
      </c>
      <c r="C182" s="9" t="s">
        <v>1006</v>
      </c>
      <c r="D182" s="9" t="s">
        <v>1007</v>
      </c>
    </row>
    <row r="183" spans="1:4" x14ac:dyDescent="0.25">
      <c r="A183" s="9" t="s">
        <v>682</v>
      </c>
      <c r="B183" s="9" t="s">
        <v>683</v>
      </c>
      <c r="C183" s="9" t="s">
        <v>1006</v>
      </c>
      <c r="D183" s="9" t="s">
        <v>1007</v>
      </c>
    </row>
    <row r="184" spans="1:4" x14ac:dyDescent="0.25">
      <c r="A184" s="9" t="s">
        <v>686</v>
      </c>
      <c r="B184" s="9" t="s">
        <v>687</v>
      </c>
      <c r="C184" s="9" t="s">
        <v>1006</v>
      </c>
      <c r="D184" s="9" t="s">
        <v>1007</v>
      </c>
    </row>
    <row r="185" spans="1:4" x14ac:dyDescent="0.25">
      <c r="A185" s="9" t="s">
        <v>778</v>
      </c>
      <c r="B185" s="9" t="s">
        <v>1148</v>
      </c>
      <c r="C185" s="9" t="s">
        <v>1006</v>
      </c>
      <c r="D185" s="9" t="s">
        <v>1007</v>
      </c>
    </row>
    <row r="186" spans="1:4" x14ac:dyDescent="0.25">
      <c r="A186" s="9" t="s">
        <v>931</v>
      </c>
      <c r="B186" s="9" t="s">
        <v>932</v>
      </c>
      <c r="C186" s="9" t="s">
        <v>1006</v>
      </c>
      <c r="D186" s="9" t="s">
        <v>1007</v>
      </c>
    </row>
    <row r="187" spans="1:4" x14ac:dyDescent="0.25">
      <c r="A187" s="9" t="s">
        <v>650</v>
      </c>
      <c r="B187" s="9" t="s">
        <v>1149</v>
      </c>
      <c r="C187" s="9" t="s">
        <v>1006</v>
      </c>
      <c r="D187" s="9" t="s">
        <v>1007</v>
      </c>
    </row>
    <row r="188" spans="1:4" x14ac:dyDescent="0.25">
      <c r="A188" s="9" t="s">
        <v>1150</v>
      </c>
      <c r="B188" s="9" t="s">
        <v>1151</v>
      </c>
      <c r="C188" s="9" t="s">
        <v>1006</v>
      </c>
      <c r="D188" s="9" t="s">
        <v>1007</v>
      </c>
    </row>
    <row r="189" spans="1:4" x14ac:dyDescent="0.25">
      <c r="A189" s="9" t="s">
        <v>1152</v>
      </c>
      <c r="B189" s="9" t="s">
        <v>1153</v>
      </c>
      <c r="C189" s="9" t="s">
        <v>1006</v>
      </c>
      <c r="D189" s="9" t="s">
        <v>1007</v>
      </c>
    </row>
    <row r="190" spans="1:4" x14ac:dyDescent="0.25">
      <c r="A190" s="9" t="s">
        <v>1154</v>
      </c>
      <c r="B190" s="9" t="s">
        <v>1155</v>
      </c>
      <c r="C190" s="9" t="s">
        <v>1006</v>
      </c>
      <c r="D190" s="9" t="s">
        <v>1007</v>
      </c>
    </row>
    <row r="191" spans="1:4" x14ac:dyDescent="0.25">
      <c r="A191" s="9" t="s">
        <v>820</v>
      </c>
      <c r="B191" s="9" t="s">
        <v>821</v>
      </c>
      <c r="C191" s="9" t="s">
        <v>1006</v>
      </c>
      <c r="D191" s="9" t="s">
        <v>1007</v>
      </c>
    </row>
    <row r="192" spans="1:4" x14ac:dyDescent="0.25">
      <c r="A192" s="9" t="s">
        <v>822</v>
      </c>
      <c r="B192" s="9" t="s">
        <v>823</v>
      </c>
      <c r="C192" s="9" t="s">
        <v>1006</v>
      </c>
      <c r="D192" s="9" t="s">
        <v>1007</v>
      </c>
    </row>
    <row r="193" spans="1:4" x14ac:dyDescent="0.25">
      <c r="A193" s="9" t="s">
        <v>818</v>
      </c>
      <c r="B193" s="9" t="s">
        <v>819</v>
      </c>
      <c r="C193" s="9" t="s">
        <v>1006</v>
      </c>
      <c r="D193" s="9" t="s">
        <v>1007</v>
      </c>
    </row>
    <row r="194" spans="1:4" x14ac:dyDescent="0.25">
      <c r="A194" s="9" t="s">
        <v>745</v>
      </c>
      <c r="B194" s="9" t="s">
        <v>746</v>
      </c>
      <c r="C194" s="9" t="s">
        <v>1006</v>
      </c>
      <c r="D194" s="9" t="s">
        <v>1007</v>
      </c>
    </row>
    <row r="195" spans="1:4" x14ac:dyDescent="0.25">
      <c r="A195" s="9" t="s">
        <v>742</v>
      </c>
      <c r="B195" s="9" t="s">
        <v>743</v>
      </c>
      <c r="C195" s="9" t="s">
        <v>1006</v>
      </c>
      <c r="D195" s="9" t="s">
        <v>1007</v>
      </c>
    </row>
    <row r="196" spans="1:4" s="8" customFormat="1" x14ac:dyDescent="0.25">
      <c r="A196" s="10"/>
      <c r="B196" s="10" t="s">
        <v>1156</v>
      </c>
      <c r="C196" s="10"/>
      <c r="D196" s="10"/>
    </row>
    <row r="197" spans="1:4" x14ac:dyDescent="0.25">
      <c r="A197" s="9" t="s">
        <v>1157</v>
      </c>
      <c r="B197" s="9" t="s">
        <v>1158</v>
      </c>
      <c r="C197" s="9" t="s">
        <v>1086</v>
      </c>
      <c r="D197" s="9" t="s">
        <v>1159</v>
      </c>
    </row>
    <row r="198" spans="1:4" x14ac:dyDescent="0.25">
      <c r="A198" s="9" t="s">
        <v>41</v>
      </c>
      <c r="B198" s="9" t="s">
        <v>42</v>
      </c>
      <c r="C198" s="9" t="s">
        <v>1086</v>
      </c>
      <c r="D198" s="9" t="s">
        <v>1159</v>
      </c>
    </row>
    <row r="199" spans="1:4" x14ac:dyDescent="0.25">
      <c r="A199" s="9" t="s">
        <v>1160</v>
      </c>
      <c r="B199" s="9" t="s">
        <v>1161</v>
      </c>
      <c r="C199" s="9" t="s">
        <v>1086</v>
      </c>
      <c r="D199" s="9" t="s">
        <v>1159</v>
      </c>
    </row>
    <row r="200" spans="1:4" x14ac:dyDescent="0.25">
      <c r="A200" s="9" t="s">
        <v>1162</v>
      </c>
      <c r="B200" s="9" t="s">
        <v>1163</v>
      </c>
      <c r="C200" s="9" t="s">
        <v>1086</v>
      </c>
      <c r="D200" s="9" t="s">
        <v>1159</v>
      </c>
    </row>
    <row r="201" spans="1:4" x14ac:dyDescent="0.25">
      <c r="A201" s="9" t="s">
        <v>100</v>
      </c>
      <c r="B201" s="9" t="s">
        <v>101</v>
      </c>
      <c r="C201" s="9" t="s">
        <v>1086</v>
      </c>
      <c r="D201" s="9" t="s">
        <v>1159</v>
      </c>
    </row>
    <row r="202" spans="1:4" x14ac:dyDescent="0.25">
      <c r="A202" s="9" t="s">
        <v>156</v>
      </c>
      <c r="B202" s="9" t="s">
        <v>157</v>
      </c>
      <c r="C202" s="9" t="s">
        <v>1086</v>
      </c>
      <c r="D202" s="9" t="s">
        <v>1159</v>
      </c>
    </row>
    <row r="203" spans="1:4" x14ac:dyDescent="0.25">
      <c r="A203" s="9" t="s">
        <v>1164</v>
      </c>
      <c r="B203" s="9" t="s">
        <v>1165</v>
      </c>
      <c r="C203" s="9" t="s">
        <v>1086</v>
      </c>
      <c r="D203" s="9" t="s">
        <v>1159</v>
      </c>
    </row>
    <row r="204" spans="1:4" x14ac:dyDescent="0.25">
      <c r="A204" s="9" t="s">
        <v>104</v>
      </c>
      <c r="B204" s="9" t="s">
        <v>1166</v>
      </c>
      <c r="C204" s="9" t="s">
        <v>1086</v>
      </c>
      <c r="D204" s="9" t="s">
        <v>1159</v>
      </c>
    </row>
    <row r="205" spans="1:4" x14ac:dyDescent="0.25">
      <c r="A205" s="9" t="s">
        <v>1167</v>
      </c>
      <c r="B205" s="9" t="s">
        <v>1168</v>
      </c>
      <c r="C205" s="9" t="s">
        <v>1086</v>
      </c>
      <c r="D205" s="9" t="s">
        <v>1159</v>
      </c>
    </row>
    <row r="206" spans="1:4" x14ac:dyDescent="0.25">
      <c r="A206" s="9" t="s">
        <v>1169</v>
      </c>
      <c r="B206" s="9" t="s">
        <v>1170</v>
      </c>
      <c r="C206" s="9" t="s">
        <v>1086</v>
      </c>
      <c r="D206" s="9" t="s">
        <v>1159</v>
      </c>
    </row>
    <row r="207" spans="1:4" x14ac:dyDescent="0.25">
      <c r="A207" s="9" t="s">
        <v>84</v>
      </c>
      <c r="B207" s="9" t="s">
        <v>85</v>
      </c>
      <c r="C207" s="9" t="s">
        <v>1086</v>
      </c>
      <c r="D207" s="9" t="s">
        <v>1159</v>
      </c>
    </row>
    <row r="208" spans="1:4" x14ac:dyDescent="0.25">
      <c r="A208" s="9" t="s">
        <v>86</v>
      </c>
      <c r="B208" s="9" t="s">
        <v>87</v>
      </c>
      <c r="C208" s="9" t="s">
        <v>1086</v>
      </c>
      <c r="D208" s="9" t="s">
        <v>1159</v>
      </c>
    </row>
    <row r="209" spans="1:4" x14ac:dyDescent="0.25">
      <c r="A209" s="9" t="s">
        <v>145</v>
      </c>
      <c r="B209" s="9" t="s">
        <v>146</v>
      </c>
      <c r="C209" s="9" t="s">
        <v>1086</v>
      </c>
      <c r="D209" s="9" t="s">
        <v>1159</v>
      </c>
    </row>
    <row r="210" spans="1:4" x14ac:dyDescent="0.25">
      <c r="A210" s="9" t="s">
        <v>1171</v>
      </c>
      <c r="B210" s="9" t="s">
        <v>1172</v>
      </c>
      <c r="C210" s="9" t="s">
        <v>1086</v>
      </c>
      <c r="D210" s="9" t="s">
        <v>1159</v>
      </c>
    </row>
    <row r="211" spans="1:4" x14ac:dyDescent="0.25">
      <c r="A211" s="9" t="s">
        <v>160</v>
      </c>
      <c r="B211" s="9" t="s">
        <v>161</v>
      </c>
      <c r="C211" s="9" t="s">
        <v>1086</v>
      </c>
      <c r="D211" s="9" t="s">
        <v>1159</v>
      </c>
    </row>
    <row r="212" spans="1:4" x14ac:dyDescent="0.25">
      <c r="A212" s="9" t="s">
        <v>163</v>
      </c>
      <c r="B212" s="9" t="s">
        <v>164</v>
      </c>
      <c r="C212" s="9" t="s">
        <v>1086</v>
      </c>
      <c r="D212" s="9" t="s">
        <v>1159</v>
      </c>
    </row>
    <row r="213" spans="1:4" x14ac:dyDescent="0.25">
      <c r="A213" s="9" t="s">
        <v>1173</v>
      </c>
      <c r="B213" s="9" t="s">
        <v>1174</v>
      </c>
      <c r="C213" s="9" t="s">
        <v>1086</v>
      </c>
      <c r="D213" s="9" t="s">
        <v>1159</v>
      </c>
    </row>
    <row r="214" spans="1:4" x14ac:dyDescent="0.25">
      <c r="A214" s="9" t="s">
        <v>131</v>
      </c>
      <c r="B214" s="9" t="s">
        <v>132</v>
      </c>
      <c r="C214" s="9" t="s">
        <v>1086</v>
      </c>
      <c r="D214" s="9" t="s">
        <v>1175</v>
      </c>
    </row>
    <row r="215" spans="1:4" x14ac:dyDescent="0.25">
      <c r="A215" s="9" t="s">
        <v>90</v>
      </c>
      <c r="B215" s="9" t="s">
        <v>91</v>
      </c>
      <c r="C215" s="9" t="s">
        <v>1086</v>
      </c>
      <c r="D215" s="9" t="s">
        <v>1159</v>
      </c>
    </row>
    <row r="216" spans="1:4" x14ac:dyDescent="0.25">
      <c r="A216" s="9" t="s">
        <v>149</v>
      </c>
      <c r="B216" s="9" t="s">
        <v>150</v>
      </c>
      <c r="C216" s="9" t="s">
        <v>1086</v>
      </c>
      <c r="D216" s="9" t="s">
        <v>1159</v>
      </c>
    </row>
    <row r="217" spans="1:4" x14ac:dyDescent="0.25">
      <c r="A217" s="9" t="s">
        <v>1176</v>
      </c>
      <c r="B217" s="9" t="s">
        <v>1177</v>
      </c>
      <c r="C217" s="9" t="s">
        <v>1086</v>
      </c>
      <c r="D217" s="9" t="s">
        <v>1159</v>
      </c>
    </row>
    <row r="218" spans="1:4" x14ac:dyDescent="0.25">
      <c r="A218" s="9" t="s">
        <v>82</v>
      </c>
      <c r="B218" s="9" t="s">
        <v>1178</v>
      </c>
      <c r="C218" s="9" t="s">
        <v>1086</v>
      </c>
      <c r="D218" s="9" t="s">
        <v>1159</v>
      </c>
    </row>
    <row r="219" spans="1:4" x14ac:dyDescent="0.25">
      <c r="A219" s="9" t="s">
        <v>1179</v>
      </c>
      <c r="B219" s="9" t="s">
        <v>1180</v>
      </c>
      <c r="C219" s="9" t="s">
        <v>1086</v>
      </c>
      <c r="D219" s="9" t="s">
        <v>1159</v>
      </c>
    </row>
    <row r="220" spans="1:4" x14ac:dyDescent="0.25">
      <c r="A220" s="9" t="s">
        <v>98</v>
      </c>
      <c r="B220" s="9" t="s">
        <v>99</v>
      </c>
      <c r="C220" s="9" t="s">
        <v>1086</v>
      </c>
      <c r="D220" s="9" t="s">
        <v>1159</v>
      </c>
    </row>
    <row r="221" spans="1:4" x14ac:dyDescent="0.25">
      <c r="A221" s="9" t="s">
        <v>1181</v>
      </c>
      <c r="B221" s="9" t="s">
        <v>1182</v>
      </c>
      <c r="C221" s="9" t="s">
        <v>1086</v>
      </c>
      <c r="D221" s="9" t="s">
        <v>1159</v>
      </c>
    </row>
    <row r="222" spans="1:4" x14ac:dyDescent="0.25">
      <c r="A222" s="9" t="s">
        <v>38</v>
      </c>
      <c r="B222" s="9" t="s">
        <v>39</v>
      </c>
      <c r="C222" s="9" t="s">
        <v>1086</v>
      </c>
      <c r="D222" s="9" t="s">
        <v>1159</v>
      </c>
    </row>
    <row r="223" spans="1:4" x14ac:dyDescent="0.25">
      <c r="A223" s="9" t="s">
        <v>133</v>
      </c>
      <c r="B223" s="9" t="s">
        <v>134</v>
      </c>
      <c r="C223" s="9" t="s">
        <v>1086</v>
      </c>
      <c r="D223" s="9" t="s">
        <v>1159</v>
      </c>
    </row>
    <row r="224" spans="1:4" x14ac:dyDescent="0.25">
      <c r="A224" s="9" t="s">
        <v>1183</v>
      </c>
      <c r="B224" s="9" t="s">
        <v>1184</v>
      </c>
      <c r="C224" s="9" t="s">
        <v>1086</v>
      </c>
      <c r="D224" s="9" t="s">
        <v>1159</v>
      </c>
    </row>
    <row r="225" spans="1:4" x14ac:dyDescent="0.25">
      <c r="A225" s="9" t="s">
        <v>1185</v>
      </c>
      <c r="B225" s="9" t="s">
        <v>1186</v>
      </c>
      <c r="C225" s="9" t="s">
        <v>1086</v>
      </c>
      <c r="D225" s="9" t="s">
        <v>1159</v>
      </c>
    </row>
    <row r="226" spans="1:4" x14ac:dyDescent="0.25">
      <c r="A226" s="9" t="s">
        <v>72</v>
      </c>
      <c r="B226" s="9" t="s">
        <v>73</v>
      </c>
      <c r="C226" s="9" t="s">
        <v>1086</v>
      </c>
      <c r="D226" s="9" t="s">
        <v>1159</v>
      </c>
    </row>
    <row r="227" spans="1:4" x14ac:dyDescent="0.25">
      <c r="A227" s="9" t="s">
        <v>80</v>
      </c>
      <c r="B227" s="9" t="s">
        <v>81</v>
      </c>
      <c r="C227" s="9" t="s">
        <v>1086</v>
      </c>
      <c r="D227" s="9" t="s">
        <v>1159</v>
      </c>
    </row>
    <row r="228" spans="1:4" x14ac:dyDescent="0.25">
      <c r="A228" s="9" t="s">
        <v>93</v>
      </c>
      <c r="B228" s="9" t="s">
        <v>94</v>
      </c>
      <c r="C228" s="9" t="s">
        <v>1086</v>
      </c>
      <c r="D228" s="9" t="s">
        <v>1159</v>
      </c>
    </row>
    <row r="229" spans="1:4" x14ac:dyDescent="0.25">
      <c r="A229" s="9" t="s">
        <v>1187</v>
      </c>
      <c r="B229" s="9" t="s">
        <v>1188</v>
      </c>
      <c r="C229" s="9" t="s">
        <v>1086</v>
      </c>
      <c r="D229" s="9" t="s">
        <v>1159</v>
      </c>
    </row>
    <row r="230" spans="1:4" x14ac:dyDescent="0.25">
      <c r="A230" s="9" t="s">
        <v>1189</v>
      </c>
      <c r="B230" s="9" t="s">
        <v>1190</v>
      </c>
      <c r="C230" s="9" t="s">
        <v>1086</v>
      </c>
      <c r="D230" s="9" t="s">
        <v>1159</v>
      </c>
    </row>
    <row r="231" spans="1:4" x14ac:dyDescent="0.25">
      <c r="A231" s="9" t="s">
        <v>1191</v>
      </c>
      <c r="B231" s="9" t="s">
        <v>1192</v>
      </c>
      <c r="C231" s="9" t="s">
        <v>1086</v>
      </c>
      <c r="D231" s="9" t="s">
        <v>1159</v>
      </c>
    </row>
    <row r="232" spans="1:4" x14ac:dyDescent="0.25">
      <c r="A232" s="9" t="s">
        <v>102</v>
      </c>
      <c r="B232" s="9" t="s">
        <v>103</v>
      </c>
      <c r="C232" s="9" t="s">
        <v>1086</v>
      </c>
      <c r="D232" s="9" t="s">
        <v>1159</v>
      </c>
    </row>
    <row r="233" spans="1:4" x14ac:dyDescent="0.25">
      <c r="A233" s="9" t="s">
        <v>1193</v>
      </c>
      <c r="B233" s="9" t="s">
        <v>1194</v>
      </c>
      <c r="C233" s="9" t="s">
        <v>1086</v>
      </c>
      <c r="D233" s="9" t="s">
        <v>1159</v>
      </c>
    </row>
    <row r="234" spans="1:4" x14ac:dyDescent="0.25">
      <c r="A234" s="9" t="s">
        <v>1195</v>
      </c>
      <c r="B234" s="9" t="s">
        <v>1196</v>
      </c>
      <c r="C234" s="9" t="s">
        <v>1086</v>
      </c>
      <c r="D234" s="9" t="s">
        <v>1159</v>
      </c>
    </row>
    <row r="235" spans="1:4" x14ac:dyDescent="0.25">
      <c r="A235" s="9" t="s">
        <v>1197</v>
      </c>
      <c r="B235" s="9" t="s">
        <v>1198</v>
      </c>
      <c r="C235" s="9" t="s">
        <v>1086</v>
      </c>
      <c r="D235" s="9" t="s">
        <v>1159</v>
      </c>
    </row>
    <row r="236" spans="1:4" x14ac:dyDescent="0.25">
      <c r="A236" s="9" t="s">
        <v>1199</v>
      </c>
      <c r="B236" s="9" t="s">
        <v>1200</v>
      </c>
      <c r="C236" s="9" t="s">
        <v>1086</v>
      </c>
      <c r="D236" s="9" t="s">
        <v>1159</v>
      </c>
    </row>
    <row r="237" spans="1:4" x14ac:dyDescent="0.25">
      <c r="A237" s="9" t="s">
        <v>1201</v>
      </c>
      <c r="B237" s="9" t="s">
        <v>1202</v>
      </c>
      <c r="C237" s="9" t="s">
        <v>1086</v>
      </c>
      <c r="D237" s="9" t="s">
        <v>1159</v>
      </c>
    </row>
    <row r="238" spans="1:4" x14ac:dyDescent="0.25">
      <c r="A238" s="9" t="s">
        <v>1203</v>
      </c>
      <c r="B238" s="9" t="s">
        <v>1204</v>
      </c>
      <c r="C238" s="9" t="s">
        <v>1086</v>
      </c>
      <c r="D238" s="9" t="s">
        <v>1159</v>
      </c>
    </row>
    <row r="239" spans="1:4" x14ac:dyDescent="0.25">
      <c r="A239" s="9" t="s">
        <v>137</v>
      </c>
      <c r="B239" s="9" t="s">
        <v>138</v>
      </c>
      <c r="C239" s="9" t="s">
        <v>1086</v>
      </c>
      <c r="D239" s="9" t="s">
        <v>1159</v>
      </c>
    </row>
    <row r="240" spans="1:4" x14ac:dyDescent="0.25">
      <c r="A240" s="9" t="s">
        <v>96</v>
      </c>
      <c r="B240" s="9" t="s">
        <v>97</v>
      </c>
      <c r="C240" s="9" t="s">
        <v>1086</v>
      </c>
      <c r="D240" s="9" t="s">
        <v>1159</v>
      </c>
    </row>
    <row r="241" spans="1:4" x14ac:dyDescent="0.25">
      <c r="A241" s="9" t="s">
        <v>75</v>
      </c>
      <c r="B241" s="9" t="s">
        <v>76</v>
      </c>
      <c r="C241" s="9" t="s">
        <v>1086</v>
      </c>
      <c r="D241" s="9" t="s">
        <v>1159</v>
      </c>
    </row>
    <row r="242" spans="1:4" x14ac:dyDescent="0.25">
      <c r="A242" s="9" t="s">
        <v>1205</v>
      </c>
      <c r="B242" s="9" t="s">
        <v>1206</v>
      </c>
      <c r="C242" s="9" t="s">
        <v>1086</v>
      </c>
      <c r="D242" s="9" t="s">
        <v>1159</v>
      </c>
    </row>
    <row r="243" spans="1:4" s="8" customFormat="1" x14ac:dyDescent="0.25">
      <c r="B243" s="10" t="s">
        <v>1207</v>
      </c>
    </row>
    <row r="244" spans="1:4" x14ac:dyDescent="0.25">
      <c r="A244" s="9" t="s">
        <v>1208</v>
      </c>
      <c r="B244" s="9" t="s">
        <v>1209</v>
      </c>
      <c r="C244" s="9" t="s">
        <v>1086</v>
      </c>
      <c r="D244" s="9" t="s">
        <v>1210</v>
      </c>
    </row>
    <row r="245" spans="1:4" x14ac:dyDescent="0.25">
      <c r="A245" s="9" t="s">
        <v>53</v>
      </c>
      <c r="B245" s="9" t="s">
        <v>1211</v>
      </c>
      <c r="C245" s="9" t="s">
        <v>1086</v>
      </c>
      <c r="D245" s="9" t="s">
        <v>1210</v>
      </c>
    </row>
    <row r="246" spans="1:4" x14ac:dyDescent="0.25">
      <c r="A246" s="9" t="s">
        <v>1212</v>
      </c>
      <c r="B246" s="9" t="s">
        <v>1213</v>
      </c>
      <c r="C246" s="9" t="s">
        <v>1086</v>
      </c>
      <c r="D246" s="9" t="s">
        <v>1210</v>
      </c>
    </row>
    <row r="247" spans="1:4" x14ac:dyDescent="0.25">
      <c r="A247" s="9" t="s">
        <v>55</v>
      </c>
      <c r="B247" s="9" t="s">
        <v>1214</v>
      </c>
      <c r="C247" s="9" t="s">
        <v>1086</v>
      </c>
      <c r="D247" s="9" t="s">
        <v>1210</v>
      </c>
    </row>
    <row r="248" spans="1:4" x14ac:dyDescent="0.25">
      <c r="A248" s="9" t="s">
        <v>128</v>
      </c>
      <c r="B248" s="9" t="s">
        <v>129</v>
      </c>
      <c r="C248" s="9" t="s">
        <v>1086</v>
      </c>
      <c r="D248" s="9" t="s">
        <v>1175</v>
      </c>
    </row>
    <row r="249" spans="1:4" x14ac:dyDescent="0.25">
      <c r="A249" s="9" t="s">
        <v>1215</v>
      </c>
      <c r="B249" s="9" t="s">
        <v>1216</v>
      </c>
      <c r="C249" s="9" t="s">
        <v>1086</v>
      </c>
      <c r="D249" s="9" t="s">
        <v>1210</v>
      </c>
    </row>
    <row r="250" spans="1:4" x14ac:dyDescent="0.25">
      <c r="A250" s="9" t="s">
        <v>106</v>
      </c>
      <c r="B250" s="9" t="s">
        <v>1217</v>
      </c>
      <c r="C250" s="9" t="s">
        <v>1086</v>
      </c>
      <c r="D250" s="9" t="s">
        <v>1210</v>
      </c>
    </row>
    <row r="251" spans="1:4" x14ac:dyDescent="0.25">
      <c r="A251" s="9" t="s">
        <v>111</v>
      </c>
      <c r="B251" s="9" t="s">
        <v>112</v>
      </c>
      <c r="C251" s="9" t="s">
        <v>1086</v>
      </c>
      <c r="D251" s="9" t="s">
        <v>1210</v>
      </c>
    </row>
    <row r="252" spans="1:4" x14ac:dyDescent="0.25">
      <c r="A252" s="9" t="s">
        <v>108</v>
      </c>
      <c r="B252" s="9" t="s">
        <v>109</v>
      </c>
      <c r="C252" s="9" t="s">
        <v>1086</v>
      </c>
      <c r="D252" s="9" t="s">
        <v>1210</v>
      </c>
    </row>
    <row r="253" spans="1:4" x14ac:dyDescent="0.25">
      <c r="A253" s="9" t="s">
        <v>115</v>
      </c>
      <c r="B253" s="9" t="s">
        <v>116</v>
      </c>
      <c r="C253" s="9" t="s">
        <v>1086</v>
      </c>
      <c r="D253" s="9" t="s">
        <v>1210</v>
      </c>
    </row>
    <row r="254" spans="1:4" x14ac:dyDescent="0.25">
      <c r="A254" s="9" t="s">
        <v>113</v>
      </c>
      <c r="B254" s="9" t="s">
        <v>114</v>
      </c>
      <c r="C254" s="9" t="s">
        <v>1086</v>
      </c>
      <c r="D254" s="9" t="s">
        <v>1210</v>
      </c>
    </row>
    <row r="255" spans="1:4" x14ac:dyDescent="0.25">
      <c r="A255" s="9" t="s">
        <v>1218</v>
      </c>
      <c r="B255" s="9" t="s">
        <v>1219</v>
      </c>
      <c r="C255" s="9" t="s">
        <v>1086</v>
      </c>
      <c r="D255" s="9" t="s">
        <v>1210</v>
      </c>
    </row>
    <row r="256" spans="1:4" x14ac:dyDescent="0.25">
      <c r="A256" s="9" t="s">
        <v>50</v>
      </c>
      <c r="B256" s="9" t="s">
        <v>51</v>
      </c>
      <c r="C256" s="9" t="s">
        <v>1086</v>
      </c>
      <c r="D256" s="9" t="s">
        <v>1210</v>
      </c>
    </row>
    <row r="257" spans="1:4" x14ac:dyDescent="0.25">
      <c r="A257" s="9" t="s">
        <v>88</v>
      </c>
      <c r="B257" s="9" t="s">
        <v>1220</v>
      </c>
      <c r="C257" s="9" t="s">
        <v>1086</v>
      </c>
      <c r="D257" s="9" t="s">
        <v>1210</v>
      </c>
    </row>
    <row r="258" spans="1:4" x14ac:dyDescent="0.25">
      <c r="A258" s="9" t="s">
        <v>44</v>
      </c>
      <c r="B258" s="9" t="s">
        <v>45</v>
      </c>
      <c r="C258" s="9" t="s">
        <v>1086</v>
      </c>
      <c r="D258" s="9" t="s">
        <v>1210</v>
      </c>
    </row>
    <row r="259" spans="1:4" x14ac:dyDescent="0.25">
      <c r="A259" s="9" t="s">
        <v>1221</v>
      </c>
      <c r="B259" s="9" t="s">
        <v>1222</v>
      </c>
      <c r="C259" s="9" t="s">
        <v>1086</v>
      </c>
      <c r="D259" s="9" t="s">
        <v>1210</v>
      </c>
    </row>
    <row r="260" spans="1:4" x14ac:dyDescent="0.25">
      <c r="A260" s="9" t="s">
        <v>48</v>
      </c>
      <c r="B260" s="9" t="s">
        <v>1223</v>
      </c>
      <c r="C260" s="9" t="s">
        <v>1086</v>
      </c>
      <c r="D260" s="9" t="s">
        <v>1210</v>
      </c>
    </row>
    <row r="261" spans="1:4" x14ac:dyDescent="0.25">
      <c r="A261" s="9" t="s">
        <v>57</v>
      </c>
      <c r="B261" s="9" t="s">
        <v>58</v>
      </c>
      <c r="C261" s="9" t="s">
        <v>1086</v>
      </c>
      <c r="D261" s="9" t="s">
        <v>1210</v>
      </c>
    </row>
    <row r="262" spans="1:4" x14ac:dyDescent="0.25">
      <c r="A262" s="9" t="s">
        <v>59</v>
      </c>
      <c r="B262" s="9" t="s">
        <v>60</v>
      </c>
      <c r="C262" s="9" t="s">
        <v>1086</v>
      </c>
      <c r="D262" s="9" t="s">
        <v>1210</v>
      </c>
    </row>
    <row r="263" spans="1:4" x14ac:dyDescent="0.25">
      <c r="A263" s="9" t="s">
        <v>62</v>
      </c>
      <c r="B263" s="9" t="s">
        <v>63</v>
      </c>
      <c r="C263" s="9" t="s">
        <v>1086</v>
      </c>
      <c r="D263" s="9" t="s">
        <v>1210</v>
      </c>
    </row>
    <row r="264" spans="1:4" x14ac:dyDescent="0.25">
      <c r="A264" s="9" t="s">
        <v>64</v>
      </c>
      <c r="B264" s="9" t="s">
        <v>65</v>
      </c>
      <c r="C264" s="9" t="s">
        <v>1086</v>
      </c>
      <c r="D264" s="9" t="s">
        <v>1210</v>
      </c>
    </row>
    <row r="265" spans="1:4" x14ac:dyDescent="0.25">
      <c r="A265" s="9" t="s">
        <v>66</v>
      </c>
      <c r="B265" s="9" t="s">
        <v>67</v>
      </c>
      <c r="C265" s="9" t="s">
        <v>1086</v>
      </c>
      <c r="D265" s="9" t="s">
        <v>1210</v>
      </c>
    </row>
    <row r="266" spans="1:4" x14ac:dyDescent="0.25">
      <c r="A266" s="9" t="s">
        <v>68</v>
      </c>
      <c r="B266" s="9" t="s">
        <v>69</v>
      </c>
      <c r="C266" s="9" t="s">
        <v>1086</v>
      </c>
      <c r="D266" s="9" t="s">
        <v>1210</v>
      </c>
    </row>
    <row r="267" spans="1:4" x14ac:dyDescent="0.25">
      <c r="A267" s="9" t="s">
        <v>1224</v>
      </c>
      <c r="B267" s="9" t="s">
        <v>1225</v>
      </c>
      <c r="C267" s="9" t="s">
        <v>1086</v>
      </c>
      <c r="D267" s="9" t="s">
        <v>1210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514D-124D-431E-A632-59CC58B4CB1F}">
  <dimension ref="A1:U793"/>
  <sheetViews>
    <sheetView zoomScaleNormal="100" workbookViewId="0">
      <pane ySplit="1" topLeftCell="A384" activePane="bottomLeft" state="frozen"/>
      <selection activeCell="B6" sqref="B6"/>
      <selection pane="bottomLeft" activeCell="B6" sqref="B6"/>
    </sheetView>
  </sheetViews>
  <sheetFormatPr defaultRowHeight="15" x14ac:dyDescent="0.25"/>
  <cols>
    <col min="1" max="1" width="8.5703125" bestFit="1" customWidth="1"/>
    <col min="2" max="2" width="9.85546875" bestFit="1" customWidth="1"/>
    <col min="3" max="3" width="10.28515625" bestFit="1" customWidth="1"/>
    <col min="4" max="4" width="56.140625" bestFit="1" customWidth="1"/>
    <col min="5" max="5" width="6.28515625" bestFit="1" customWidth="1"/>
    <col min="6" max="6" width="43.28515625" bestFit="1" customWidth="1"/>
    <col min="7" max="7" width="12.28515625" bestFit="1" customWidth="1"/>
    <col min="8" max="8" width="11" bestFit="1" customWidth="1"/>
    <col min="9" max="9" width="6.7109375" bestFit="1" customWidth="1"/>
    <col min="10" max="10" width="30.42578125" bestFit="1" customWidth="1"/>
    <col min="11" max="11" width="8.42578125" bestFit="1" customWidth="1"/>
    <col min="12" max="12" width="5" bestFit="1" customWidth="1"/>
    <col min="13" max="13" width="5.5703125" bestFit="1" customWidth="1"/>
    <col min="14" max="14" width="6.140625" bestFit="1" customWidth="1"/>
    <col min="15" max="15" width="9" bestFit="1" customWidth="1"/>
  </cols>
  <sheetData>
    <row r="1" spans="1:21" s="2" customFormat="1" ht="39" x14ac:dyDescent="0.25">
      <c r="A1" s="1" t="s">
        <v>20</v>
      </c>
      <c r="B1" s="1" t="s">
        <v>21</v>
      </c>
      <c r="C1" s="1" t="s">
        <v>22</v>
      </c>
      <c r="D1" s="1" t="s">
        <v>23</v>
      </c>
      <c r="E1" s="1" t="s">
        <v>24</v>
      </c>
      <c r="F1" s="1" t="s">
        <v>25</v>
      </c>
      <c r="G1" s="1" t="s">
        <v>26</v>
      </c>
      <c r="H1" s="1" t="s">
        <v>27</v>
      </c>
      <c r="I1" s="1" t="s">
        <v>28</v>
      </c>
      <c r="J1" s="1" t="s">
        <v>29</v>
      </c>
      <c r="K1" s="1" t="s">
        <v>30</v>
      </c>
      <c r="L1" s="1" t="s">
        <v>31</v>
      </c>
      <c r="M1" s="1" t="s">
        <v>32</v>
      </c>
      <c r="N1" s="1" t="s">
        <v>33</v>
      </c>
      <c r="O1" s="1" t="s">
        <v>34</v>
      </c>
      <c r="P1" s="2" t="s">
        <v>35</v>
      </c>
      <c r="Q1" s="2" t="s">
        <v>36</v>
      </c>
      <c r="R1" s="2" t="s">
        <v>37</v>
      </c>
    </row>
    <row r="2" spans="1:21" x14ac:dyDescent="0.25">
      <c r="A2" s="3">
        <v>7617</v>
      </c>
      <c r="B2" s="4" t="s">
        <v>1326</v>
      </c>
      <c r="C2" s="3">
        <v>80035</v>
      </c>
      <c r="D2" s="4" t="s">
        <v>1327</v>
      </c>
      <c r="E2" s="3">
        <v>6.8</v>
      </c>
      <c r="F2" s="4" t="s">
        <v>1328</v>
      </c>
      <c r="G2" s="3">
        <v>0.12220399999999999</v>
      </c>
      <c r="H2" s="5"/>
      <c r="I2" s="6">
        <v>66.37</v>
      </c>
      <c r="J2" s="4" t="s">
        <v>1329</v>
      </c>
      <c r="K2" s="6">
        <v>34.43</v>
      </c>
      <c r="L2" s="6"/>
      <c r="M2" s="6"/>
      <c r="N2" s="6"/>
      <c r="O2" s="6">
        <v>37.239469960000001</v>
      </c>
      <c r="P2">
        <f>IFERROR(IF(VLOOKUP(B2,'Packaged Beer &amp; Cider'!A:A,1,0)=B2,1,0),0)</f>
        <v>0</v>
      </c>
      <c r="Q2">
        <f>IFERROR(IF(VLOOKUP($B2,Wines!$A:$A,1,0)=$B2,1,0),0)</f>
        <v>0</v>
      </c>
      <c r="R2">
        <f>IFERROR(IF(VLOOKUP($B2,Spirits!$A:$A,1,0)=$B2,1,0),0)</f>
        <v>0</v>
      </c>
      <c r="S2" s="7">
        <f t="shared" ref="S2:S25" si="0">SUM(P2:R2)</f>
        <v>0</v>
      </c>
      <c r="U2" t="e">
        <f>VLOOKUP(B2,'Packaged Beer &amp; Cider'!$A$4:$A$28,1,FALSE)</f>
        <v>#N/A</v>
      </c>
    </row>
    <row r="3" spans="1:21" x14ac:dyDescent="0.25">
      <c r="A3" s="3">
        <v>11415</v>
      </c>
      <c r="B3" s="4" t="s">
        <v>1330</v>
      </c>
      <c r="C3" s="3">
        <v>80247</v>
      </c>
      <c r="D3" s="4" t="s">
        <v>1331</v>
      </c>
      <c r="E3" s="3">
        <v>4</v>
      </c>
      <c r="F3" s="4" t="s">
        <v>1328</v>
      </c>
      <c r="G3" s="3">
        <v>6.1110999999999999E-2</v>
      </c>
      <c r="H3" s="5"/>
      <c r="I3" s="6">
        <v>41.83</v>
      </c>
      <c r="J3" s="4" t="s">
        <v>1329</v>
      </c>
      <c r="K3" s="6">
        <v>20.86</v>
      </c>
      <c r="L3" s="6"/>
      <c r="M3" s="6"/>
      <c r="N3" s="6"/>
      <c r="O3" s="6">
        <v>22.264941889999999</v>
      </c>
      <c r="P3">
        <f>IFERROR(IF(VLOOKUP(B3,'Packaged Beer &amp; Cider'!A:A,1,0)=B3,1,0),0)</f>
        <v>0</v>
      </c>
      <c r="Q3">
        <f>IFERROR(IF(VLOOKUP($B3,Wines!$A:$A,1,0)=$B3,1,0),0)</f>
        <v>0</v>
      </c>
      <c r="R3">
        <f>IFERROR(IF(VLOOKUP($B3,Spirits!$A:$A,1,0)=$B3,1,0),0)</f>
        <v>0</v>
      </c>
      <c r="S3" s="7">
        <f t="shared" si="0"/>
        <v>0</v>
      </c>
      <c r="U3" t="e">
        <f>VLOOKUP(B3,'Packaged Beer &amp; Cider'!$A$4:$A$28,1,FALSE)</f>
        <v>#N/A</v>
      </c>
    </row>
    <row r="4" spans="1:21" x14ac:dyDescent="0.25">
      <c r="A4" s="3">
        <v>11416</v>
      </c>
      <c r="B4" s="4" t="s">
        <v>1332</v>
      </c>
      <c r="C4" s="3">
        <v>80371</v>
      </c>
      <c r="D4" s="4" t="s">
        <v>1333</v>
      </c>
      <c r="E4" s="3">
        <v>4.2</v>
      </c>
      <c r="F4" s="4" t="s">
        <v>1328</v>
      </c>
      <c r="G4" s="3">
        <v>6.1110999999999999E-2</v>
      </c>
      <c r="H4" s="5"/>
      <c r="I4" s="6">
        <v>31.8</v>
      </c>
      <c r="J4" s="4" t="s">
        <v>1329</v>
      </c>
      <c r="K4" s="6">
        <v>16.29</v>
      </c>
      <c r="L4" s="6"/>
      <c r="M4" s="6"/>
      <c r="N4" s="6"/>
      <c r="O4" s="6">
        <v>17.694941889999999</v>
      </c>
      <c r="P4">
        <f>IFERROR(IF(VLOOKUP(B4,'Packaged Beer &amp; Cider'!A:A,1,0)=B4,1,0),0)</f>
        <v>0</v>
      </c>
      <c r="Q4">
        <f>IFERROR(IF(VLOOKUP($B4,Wines!$A:$A,1,0)=$B4,1,0),0)</f>
        <v>0</v>
      </c>
      <c r="R4">
        <f>IFERROR(IF(VLOOKUP($B4,Spirits!$A:$A,1,0)=$B4,1,0),0)</f>
        <v>0</v>
      </c>
      <c r="S4" s="7">
        <f t="shared" si="0"/>
        <v>0</v>
      </c>
      <c r="U4" t="e">
        <f>VLOOKUP(B4,'Packaged Beer &amp; Cider'!$A$4:$A$28,1,FALSE)</f>
        <v>#N/A</v>
      </c>
    </row>
    <row r="5" spans="1:21" x14ac:dyDescent="0.25">
      <c r="A5" s="3">
        <v>11205</v>
      </c>
      <c r="B5" s="4" t="s">
        <v>1334</v>
      </c>
      <c r="C5" s="3">
        <v>62029</v>
      </c>
      <c r="D5" s="4" t="s">
        <v>1335</v>
      </c>
      <c r="E5" s="3">
        <v>4</v>
      </c>
      <c r="F5" s="4" t="s">
        <v>1328</v>
      </c>
      <c r="G5" s="3">
        <v>6.1110999999999999E-2</v>
      </c>
      <c r="H5" s="5"/>
      <c r="I5" s="6">
        <v>41.83</v>
      </c>
      <c r="J5" s="4" t="s">
        <v>1329</v>
      </c>
      <c r="K5" s="6">
        <v>20.29</v>
      </c>
      <c r="L5" s="6"/>
      <c r="M5" s="6"/>
      <c r="N5" s="6"/>
      <c r="O5" s="6">
        <v>21.694941889999999</v>
      </c>
      <c r="P5">
        <f>IFERROR(IF(VLOOKUP(B5,'Packaged Beer &amp; Cider'!A:A,1,0)=B5,1,0),0)</f>
        <v>0</v>
      </c>
      <c r="Q5">
        <f>IFERROR(IF(VLOOKUP($B5,Wines!$A:$A,1,0)=$B5,1,0),0)</f>
        <v>0</v>
      </c>
      <c r="R5">
        <f>IFERROR(IF(VLOOKUP($B5,Spirits!$A:$A,1,0)=$B5,1,0),0)</f>
        <v>0</v>
      </c>
      <c r="S5" s="7">
        <f t="shared" si="0"/>
        <v>0</v>
      </c>
      <c r="U5" t="e">
        <f>VLOOKUP(B5,'Packaged Beer &amp; Cider'!$A$4:$A$28,1,FALSE)</f>
        <v>#N/A</v>
      </c>
    </row>
    <row r="6" spans="1:21" x14ac:dyDescent="0.25">
      <c r="A6" s="3">
        <v>11245</v>
      </c>
      <c r="B6" s="4" t="s">
        <v>1336</v>
      </c>
      <c r="C6" s="3">
        <v>74867</v>
      </c>
      <c r="D6" s="4" t="s">
        <v>1337</v>
      </c>
      <c r="E6" s="3">
        <v>4</v>
      </c>
      <c r="F6" s="4" t="s">
        <v>1328</v>
      </c>
      <c r="G6" s="3">
        <v>6.1110999999999999E-2</v>
      </c>
      <c r="H6" s="5"/>
      <c r="I6" s="6">
        <v>41.83</v>
      </c>
      <c r="J6" s="4" t="s">
        <v>1329</v>
      </c>
      <c r="K6" s="6">
        <v>20.45</v>
      </c>
      <c r="L6" s="6"/>
      <c r="M6" s="6"/>
      <c r="N6" s="6"/>
      <c r="O6" s="6">
        <v>21.854941889999999</v>
      </c>
      <c r="P6">
        <f>IFERROR(IF(VLOOKUP(B6,'Packaged Beer &amp; Cider'!A:A,1,0)=B6,1,0),0)</f>
        <v>0</v>
      </c>
      <c r="Q6">
        <f>IFERROR(IF(VLOOKUP($B6,Wines!$A:$A,1,0)=$B6,1,0),0)</f>
        <v>0</v>
      </c>
      <c r="R6">
        <f>IFERROR(IF(VLOOKUP($B6,Spirits!$A:$A,1,0)=$B6,1,0),0)</f>
        <v>0</v>
      </c>
      <c r="S6" s="7">
        <f t="shared" si="0"/>
        <v>0</v>
      </c>
      <c r="U6" t="e">
        <f>VLOOKUP(B6,'Packaged Beer &amp; Cider'!$A$4:$A$28,1,FALSE)</f>
        <v>#N/A</v>
      </c>
    </row>
    <row r="7" spans="1:21" x14ac:dyDescent="0.25">
      <c r="A7" s="3">
        <v>11222</v>
      </c>
      <c r="B7" s="4" t="s">
        <v>1338</v>
      </c>
      <c r="C7" s="3">
        <v>78105</v>
      </c>
      <c r="D7" s="4" t="s">
        <v>1339</v>
      </c>
      <c r="E7" s="3">
        <v>4</v>
      </c>
      <c r="F7" s="4" t="s">
        <v>1328</v>
      </c>
      <c r="G7" s="3">
        <v>6.1110999999999999E-2</v>
      </c>
      <c r="H7" s="5"/>
      <c r="I7" s="6">
        <v>41.07</v>
      </c>
      <c r="J7" s="4" t="s">
        <v>1329</v>
      </c>
      <c r="K7" s="6">
        <v>19.68</v>
      </c>
      <c r="L7" s="6"/>
      <c r="M7" s="6"/>
      <c r="N7" s="6"/>
      <c r="O7" s="6">
        <v>21.08494189</v>
      </c>
      <c r="P7">
        <f>IFERROR(IF(VLOOKUP(B7,'Packaged Beer &amp; Cider'!A:A,1,0)=B7,1,0),0)</f>
        <v>0</v>
      </c>
      <c r="Q7">
        <f>IFERROR(IF(VLOOKUP($B7,Wines!$A:$A,1,0)=$B7,1,0),0)</f>
        <v>0</v>
      </c>
      <c r="R7">
        <f>IFERROR(IF(VLOOKUP($B7,Spirits!$A:$A,1,0)=$B7,1,0),0)</f>
        <v>0</v>
      </c>
      <c r="S7" s="7">
        <f t="shared" si="0"/>
        <v>0</v>
      </c>
      <c r="U7" t="e">
        <f>VLOOKUP(B7,'Packaged Beer &amp; Cider'!$A$4:$A$28,1,FALSE)</f>
        <v>#N/A</v>
      </c>
    </row>
    <row r="8" spans="1:21" x14ac:dyDescent="0.25">
      <c r="A8" s="3">
        <v>8448</v>
      </c>
      <c r="B8" s="4" t="s">
        <v>106</v>
      </c>
      <c r="C8" s="3">
        <v>47664</v>
      </c>
      <c r="D8" s="4" t="s">
        <v>1311</v>
      </c>
      <c r="E8" s="3">
        <v>4</v>
      </c>
      <c r="F8" s="4" t="s">
        <v>1340</v>
      </c>
      <c r="G8" s="3">
        <v>3.6661300000000001E-2</v>
      </c>
      <c r="H8" s="5"/>
      <c r="I8" s="6">
        <v>22.5</v>
      </c>
      <c r="J8" s="4" t="s">
        <v>47</v>
      </c>
      <c r="K8" s="6">
        <v>12.61</v>
      </c>
      <c r="L8" s="6"/>
      <c r="M8" s="6"/>
      <c r="N8" s="6"/>
      <c r="O8" s="6">
        <v>13.334793900999999</v>
      </c>
      <c r="P8">
        <f>IFERROR(IF(VLOOKUP(B8,'Packaged Beer &amp; Cider'!A:A,1,0)=B8,1,0),0)</f>
        <v>1</v>
      </c>
      <c r="Q8">
        <f>IFERROR(IF(VLOOKUP($B8,Wines!$A:$A,1,0)=$B8,1,0),0)</f>
        <v>0</v>
      </c>
      <c r="R8">
        <f>IFERROR(IF(VLOOKUP($B8,Spirits!$A:$A,1,0)=$B8,1,0),0)</f>
        <v>0</v>
      </c>
      <c r="S8" s="7">
        <f t="shared" si="0"/>
        <v>1</v>
      </c>
      <c r="U8" t="str">
        <f>VLOOKUP(B8,'Packaged Beer &amp; Cider'!$A$4:$A$28,1,FALSE)</f>
        <v>M8448</v>
      </c>
    </row>
    <row r="9" spans="1:21" x14ac:dyDescent="0.25">
      <c r="A9" s="3">
        <v>11036</v>
      </c>
      <c r="B9" s="4" t="s">
        <v>53</v>
      </c>
      <c r="C9" s="3">
        <v>56779</v>
      </c>
      <c r="D9" s="4" t="s">
        <v>54</v>
      </c>
      <c r="E9" s="3">
        <v>4</v>
      </c>
      <c r="F9" s="4" t="s">
        <v>46</v>
      </c>
      <c r="G9" s="3">
        <v>3.6661300000000001E-2</v>
      </c>
      <c r="H9" s="5"/>
      <c r="I9" s="6">
        <v>24.92</v>
      </c>
      <c r="J9" s="4" t="s">
        <v>47</v>
      </c>
      <c r="K9" s="6">
        <v>10.89</v>
      </c>
      <c r="L9" s="6"/>
      <c r="M9" s="6"/>
      <c r="N9" s="6"/>
      <c r="O9" s="6">
        <v>11.614793901000001</v>
      </c>
      <c r="P9">
        <f>IFERROR(IF(VLOOKUP(B9,'Packaged Beer &amp; Cider'!A:A,1,0)=B9,1,0),0)</f>
        <v>1</v>
      </c>
      <c r="Q9">
        <f>IFERROR(IF(VLOOKUP($B9,Wines!$A:$A,1,0)=$B9,1,0),0)</f>
        <v>0</v>
      </c>
      <c r="R9">
        <f>IFERROR(IF(VLOOKUP($B9,Spirits!$A:$A,1,0)=$B9,1,0),0)</f>
        <v>0</v>
      </c>
      <c r="S9" s="7">
        <f t="shared" si="0"/>
        <v>1</v>
      </c>
      <c r="U9" t="str">
        <f>VLOOKUP(B9,'Packaged Beer &amp; Cider'!$A$4:$A$28,1,FALSE)</f>
        <v>M11036</v>
      </c>
    </row>
    <row r="10" spans="1:21" x14ac:dyDescent="0.25">
      <c r="A10" s="3">
        <v>11038</v>
      </c>
      <c r="B10" s="4" t="s">
        <v>55</v>
      </c>
      <c r="C10" s="3">
        <v>56777</v>
      </c>
      <c r="D10" s="4" t="s">
        <v>56</v>
      </c>
      <c r="E10" s="3">
        <v>4</v>
      </c>
      <c r="F10" s="4" t="s">
        <v>46</v>
      </c>
      <c r="G10" s="3">
        <v>3.6661300000000001E-2</v>
      </c>
      <c r="H10" s="5"/>
      <c r="I10" s="6">
        <v>29.31</v>
      </c>
      <c r="J10" s="4" t="s">
        <v>47</v>
      </c>
      <c r="K10" s="6">
        <v>14.46</v>
      </c>
      <c r="L10" s="6"/>
      <c r="M10" s="6"/>
      <c r="N10" s="6"/>
      <c r="O10" s="6">
        <v>15.184793901000001</v>
      </c>
      <c r="P10">
        <f>IFERROR(IF(VLOOKUP(B10,'Packaged Beer &amp; Cider'!A:A,1,0)=B10,1,0),0)</f>
        <v>1</v>
      </c>
      <c r="Q10">
        <f>IFERROR(IF(VLOOKUP($B10,Wines!$A:$A,1,0)=$B10,1,0),0)</f>
        <v>0</v>
      </c>
      <c r="R10">
        <f>IFERROR(IF(VLOOKUP($B10,Spirits!$A:$A,1,0)=$B10,1,0),0)</f>
        <v>0</v>
      </c>
      <c r="S10" s="7">
        <f t="shared" si="0"/>
        <v>1</v>
      </c>
      <c r="U10" t="str">
        <f>VLOOKUP(B10,'Packaged Beer &amp; Cider'!$A$4:$A$28,1,FALSE)</f>
        <v>M11038</v>
      </c>
    </row>
    <row r="11" spans="1:21" x14ac:dyDescent="0.25">
      <c r="A11" s="3">
        <v>6067</v>
      </c>
      <c r="B11" s="4" t="s">
        <v>108</v>
      </c>
      <c r="C11" s="3">
        <v>33459</v>
      </c>
      <c r="D11" s="4" t="s">
        <v>109</v>
      </c>
      <c r="E11" s="3">
        <v>4.5</v>
      </c>
      <c r="F11" s="4" t="s">
        <v>110</v>
      </c>
      <c r="G11" s="3">
        <v>4.5827E-2</v>
      </c>
      <c r="H11" s="5"/>
      <c r="I11" s="6">
        <v>32.06</v>
      </c>
      <c r="J11" s="4" t="s">
        <v>47</v>
      </c>
      <c r="K11" s="6">
        <v>16.36</v>
      </c>
      <c r="L11" s="6"/>
      <c r="M11" s="6"/>
      <c r="N11" s="6"/>
      <c r="O11" s="6">
        <v>17.265999789999999</v>
      </c>
      <c r="P11">
        <f>IFERROR(IF(VLOOKUP(B11,'Packaged Beer &amp; Cider'!A:A,1,0)=B11,1,0),0)</f>
        <v>1</v>
      </c>
      <c r="Q11">
        <f>IFERROR(IF(VLOOKUP($B11,Wines!$A:$A,1,0)=$B11,1,0),0)</f>
        <v>0</v>
      </c>
      <c r="R11">
        <f>IFERROR(IF(VLOOKUP($B11,Spirits!$A:$A,1,0)=$B11,1,0),0)</f>
        <v>0</v>
      </c>
      <c r="S11" s="7">
        <f t="shared" si="0"/>
        <v>1</v>
      </c>
      <c r="U11" t="e">
        <f>VLOOKUP(B11,'Packaged Beer &amp; Cider'!$A$4:$A$28,1,FALSE)</f>
        <v>#N/A</v>
      </c>
    </row>
    <row r="12" spans="1:21" x14ac:dyDescent="0.25">
      <c r="A12" s="3">
        <v>6106</v>
      </c>
      <c r="B12" s="4" t="s">
        <v>111</v>
      </c>
      <c r="C12" s="3">
        <v>33460</v>
      </c>
      <c r="D12" s="4" t="s">
        <v>112</v>
      </c>
      <c r="E12" s="3">
        <v>4</v>
      </c>
      <c r="F12" s="4" t="s">
        <v>110</v>
      </c>
      <c r="G12" s="3">
        <v>4.5827E-2</v>
      </c>
      <c r="H12" s="5"/>
      <c r="I12" s="6">
        <v>35.909999999999997</v>
      </c>
      <c r="J12" s="4" t="s">
        <v>47</v>
      </c>
      <c r="K12" s="6">
        <v>20.079999999999998</v>
      </c>
      <c r="L12" s="6"/>
      <c r="M12" s="6"/>
      <c r="N12" s="6"/>
      <c r="O12" s="6">
        <v>20.985999789999997</v>
      </c>
      <c r="P12">
        <f>IFERROR(IF(VLOOKUP(B12,'Packaged Beer &amp; Cider'!A:A,1,0)=B12,1,0),0)</f>
        <v>1</v>
      </c>
      <c r="Q12">
        <f>IFERROR(IF(VLOOKUP($B12,Wines!$A:$A,1,0)=$B12,1,0),0)</f>
        <v>0</v>
      </c>
      <c r="R12">
        <f>IFERROR(IF(VLOOKUP($B12,Spirits!$A:$A,1,0)=$B12,1,0),0)</f>
        <v>0</v>
      </c>
      <c r="S12" s="7">
        <f t="shared" si="0"/>
        <v>1</v>
      </c>
      <c r="U12" t="str">
        <f>VLOOKUP(B12,'Packaged Beer &amp; Cider'!$A$4:$A$28,1,FALSE)</f>
        <v>M6106</v>
      </c>
    </row>
    <row r="13" spans="1:21" x14ac:dyDescent="0.25">
      <c r="A13" s="3">
        <v>6713</v>
      </c>
      <c r="B13" s="4" t="s">
        <v>113</v>
      </c>
      <c r="C13" s="3">
        <v>35731</v>
      </c>
      <c r="D13" s="4" t="s">
        <v>114</v>
      </c>
      <c r="E13" s="3">
        <v>4</v>
      </c>
      <c r="F13" s="4" t="s">
        <v>110</v>
      </c>
      <c r="G13" s="3">
        <v>4.5827E-2</v>
      </c>
      <c r="H13" s="5"/>
      <c r="I13" s="6">
        <v>35.909999999999997</v>
      </c>
      <c r="J13" s="4" t="s">
        <v>47</v>
      </c>
      <c r="K13" s="6">
        <v>20.21</v>
      </c>
      <c r="L13" s="6"/>
      <c r="M13" s="6"/>
      <c r="N13" s="6"/>
      <c r="O13" s="6">
        <v>21.11599979</v>
      </c>
      <c r="P13">
        <f>IFERROR(IF(VLOOKUP(B13,'Packaged Beer &amp; Cider'!A:A,1,0)=B13,1,0),0)</f>
        <v>1</v>
      </c>
      <c r="Q13">
        <f>IFERROR(IF(VLOOKUP($B13,Wines!$A:$A,1,0)=$B13,1,0),0)</f>
        <v>0</v>
      </c>
      <c r="R13">
        <f>IFERROR(IF(VLOOKUP($B13,Spirits!$A:$A,1,0)=$B13,1,0),0)</f>
        <v>0</v>
      </c>
      <c r="S13" s="7">
        <f t="shared" si="0"/>
        <v>1</v>
      </c>
      <c r="U13" t="e">
        <f>VLOOKUP(B13,'Packaged Beer &amp; Cider'!$A$4:$A$28,1,FALSE)</f>
        <v>#N/A</v>
      </c>
    </row>
    <row r="14" spans="1:21" x14ac:dyDescent="0.25">
      <c r="A14" s="3">
        <v>10140</v>
      </c>
      <c r="B14" s="4" t="s">
        <v>115</v>
      </c>
      <c r="C14" s="3">
        <v>48158</v>
      </c>
      <c r="D14" s="4" t="s">
        <v>116</v>
      </c>
      <c r="E14" s="3">
        <v>4</v>
      </c>
      <c r="F14" s="4" t="s">
        <v>110</v>
      </c>
      <c r="G14" s="3">
        <v>4.5827E-2</v>
      </c>
      <c r="H14" s="5"/>
      <c r="I14" s="6">
        <v>35.909999999999997</v>
      </c>
      <c r="J14" s="4" t="s">
        <v>47</v>
      </c>
      <c r="K14" s="6">
        <v>20.21</v>
      </c>
      <c r="L14" s="6"/>
      <c r="M14" s="6"/>
      <c r="N14" s="6"/>
      <c r="O14" s="6">
        <v>21.11599979</v>
      </c>
      <c r="P14">
        <f>IFERROR(IF(VLOOKUP(B14,'Packaged Beer &amp; Cider'!A:A,1,0)=B14,1,0),0)</f>
        <v>1</v>
      </c>
      <c r="Q14">
        <f>IFERROR(IF(VLOOKUP($B14,Wines!$A:$A,1,0)=$B14,1,0),0)</f>
        <v>0</v>
      </c>
      <c r="R14">
        <f>IFERROR(IF(VLOOKUP($B14,Spirits!$A:$A,1,0)=$B14,1,0),0)</f>
        <v>0</v>
      </c>
      <c r="S14" s="7">
        <f t="shared" si="0"/>
        <v>1</v>
      </c>
      <c r="U14" t="e">
        <f>VLOOKUP(B14,'Packaged Beer &amp; Cider'!$A$4:$A$28,1,FALSE)</f>
        <v>#N/A</v>
      </c>
    </row>
    <row r="15" spans="1:21" x14ac:dyDescent="0.25">
      <c r="A15" s="3">
        <v>4899</v>
      </c>
      <c r="B15" s="4" t="s">
        <v>88</v>
      </c>
      <c r="C15" s="3">
        <v>17454</v>
      </c>
      <c r="D15" s="4" t="s">
        <v>89</v>
      </c>
      <c r="E15" s="3">
        <v>4.5</v>
      </c>
      <c r="F15" s="4" t="s">
        <v>52</v>
      </c>
      <c r="G15" s="3">
        <v>3.6661300000000001E-2</v>
      </c>
      <c r="H15" s="5"/>
      <c r="I15" s="6">
        <v>27.25</v>
      </c>
      <c r="J15" s="4" t="s">
        <v>47</v>
      </c>
      <c r="K15" s="6">
        <v>11.36</v>
      </c>
      <c r="L15" s="6"/>
      <c r="M15" s="6"/>
      <c r="N15" s="6"/>
      <c r="O15" s="6">
        <v>12.084793900999999</v>
      </c>
      <c r="P15">
        <f>IFERROR(IF(VLOOKUP(B15,'Packaged Beer &amp; Cider'!A:A,1,0)=B15,1,0),0)</f>
        <v>1</v>
      </c>
      <c r="Q15">
        <f>IFERROR(IF(VLOOKUP($B15,Wines!$A:$A,1,0)=$B15,1,0),0)</f>
        <v>0</v>
      </c>
      <c r="R15">
        <f>IFERROR(IF(VLOOKUP($B15,Spirits!$A:$A,1,0)=$B15,1,0),0)</f>
        <v>0</v>
      </c>
      <c r="S15" s="7">
        <f t="shared" si="0"/>
        <v>1</v>
      </c>
      <c r="U15" t="e">
        <f>VLOOKUP(B15,'Packaged Beer &amp; Cider'!$A$4:$A$28,1,FALSE)</f>
        <v>#N/A</v>
      </c>
    </row>
    <row r="16" spans="1:21" x14ac:dyDescent="0.25">
      <c r="A16" s="3">
        <v>10523</v>
      </c>
      <c r="B16" s="4" t="s">
        <v>50</v>
      </c>
      <c r="C16" s="3">
        <v>47380</v>
      </c>
      <c r="D16" s="4" t="s">
        <v>51</v>
      </c>
      <c r="E16" s="3">
        <v>4</v>
      </c>
      <c r="F16" s="4" t="s">
        <v>52</v>
      </c>
      <c r="G16" s="3">
        <v>3.6661300000000001E-2</v>
      </c>
      <c r="H16" s="5"/>
      <c r="I16" s="6">
        <v>29.61</v>
      </c>
      <c r="J16" s="4" t="s">
        <v>47</v>
      </c>
      <c r="K16" s="6">
        <v>13.23</v>
      </c>
      <c r="L16" s="6"/>
      <c r="M16" s="6"/>
      <c r="N16" s="6"/>
      <c r="O16" s="6">
        <v>13.954793901</v>
      </c>
      <c r="P16">
        <f>IFERROR(IF(VLOOKUP(B16,'Packaged Beer &amp; Cider'!A:A,1,0)=B16,1,0),0)</f>
        <v>1</v>
      </c>
      <c r="Q16">
        <f>IFERROR(IF(VLOOKUP($B16,Wines!$A:$A,1,0)=$B16,1,0),0)</f>
        <v>0</v>
      </c>
      <c r="R16">
        <f>IFERROR(IF(VLOOKUP($B16,Spirits!$A:$A,1,0)=$B16,1,0),0)</f>
        <v>0</v>
      </c>
      <c r="S16" s="7">
        <f t="shared" si="0"/>
        <v>1</v>
      </c>
      <c r="U16" t="e">
        <f>VLOOKUP(B16,'Packaged Beer &amp; Cider'!$A$4:$A$28,1,FALSE)</f>
        <v>#N/A</v>
      </c>
    </row>
    <row r="17" spans="1:21" x14ac:dyDescent="0.25">
      <c r="A17" s="3">
        <v>10232</v>
      </c>
      <c r="B17" s="4" t="s">
        <v>44</v>
      </c>
      <c r="C17" s="3">
        <v>43308</v>
      </c>
      <c r="D17" s="4" t="s">
        <v>45</v>
      </c>
      <c r="E17" s="3">
        <v>4</v>
      </c>
      <c r="F17" s="4" t="s">
        <v>46</v>
      </c>
      <c r="G17" s="3">
        <v>3.6661300000000001E-2</v>
      </c>
      <c r="H17" s="5"/>
      <c r="I17" s="6">
        <v>32.19</v>
      </c>
      <c r="J17" s="4" t="s">
        <v>47</v>
      </c>
      <c r="K17" s="6">
        <v>14.79</v>
      </c>
      <c r="L17" s="6"/>
      <c r="M17" s="6"/>
      <c r="N17" s="6"/>
      <c r="O17" s="6">
        <v>14.722793900999999</v>
      </c>
      <c r="P17">
        <f>IFERROR(IF(VLOOKUP(B17,'Packaged Beer &amp; Cider'!A:A,1,0)=B17,1,0),0)</f>
        <v>1</v>
      </c>
      <c r="Q17">
        <f>IFERROR(IF(VLOOKUP($B17,Wines!$A:$A,1,0)=$B17,1,0),0)</f>
        <v>0</v>
      </c>
      <c r="R17">
        <f>IFERROR(IF(VLOOKUP($B17,Spirits!$A:$A,1,0)=$B17,1,0),0)</f>
        <v>0</v>
      </c>
      <c r="S17" s="7">
        <f t="shared" si="0"/>
        <v>1</v>
      </c>
      <c r="U17" t="e">
        <f>VLOOKUP(B17,'Packaged Beer &amp; Cider'!$A$4:$A$28,1,FALSE)</f>
        <v>#N/A</v>
      </c>
    </row>
    <row r="18" spans="1:21" x14ac:dyDescent="0.25">
      <c r="A18" s="3">
        <v>10234</v>
      </c>
      <c r="B18" s="4" t="s">
        <v>48</v>
      </c>
      <c r="C18" s="3">
        <v>45078</v>
      </c>
      <c r="D18" s="4" t="s">
        <v>49</v>
      </c>
      <c r="E18" s="3">
        <v>4</v>
      </c>
      <c r="F18" s="4" t="s">
        <v>46</v>
      </c>
      <c r="G18" s="3">
        <v>3.6661300000000001E-2</v>
      </c>
      <c r="H18" s="5"/>
      <c r="I18" s="6">
        <v>32.19</v>
      </c>
      <c r="J18" s="4" t="s">
        <v>47</v>
      </c>
      <c r="K18" s="6">
        <v>14.79</v>
      </c>
      <c r="L18" s="6"/>
      <c r="M18" s="6"/>
      <c r="N18" s="6"/>
      <c r="O18" s="6">
        <v>14.722793900999999</v>
      </c>
      <c r="P18">
        <f>IFERROR(IF(VLOOKUP(B18,'Packaged Beer &amp; Cider'!A:A,1,0)=B18,1,0),0)</f>
        <v>1</v>
      </c>
      <c r="Q18">
        <f>IFERROR(IF(VLOOKUP($B18,Wines!$A:$A,1,0)=$B18,1,0),0)</f>
        <v>0</v>
      </c>
      <c r="R18">
        <f>IFERROR(IF(VLOOKUP($B18,Spirits!$A:$A,1,0)=$B18,1,0),0)</f>
        <v>0</v>
      </c>
      <c r="S18" s="7">
        <f t="shared" si="0"/>
        <v>1</v>
      </c>
      <c r="U18" t="e">
        <f>VLOOKUP(B18,'Packaged Beer &amp; Cider'!$A$4:$A$28,1,FALSE)</f>
        <v>#N/A</v>
      </c>
    </row>
    <row r="19" spans="1:21" x14ac:dyDescent="0.25">
      <c r="A19" s="3">
        <v>11081</v>
      </c>
      <c r="B19" s="4" t="s">
        <v>57</v>
      </c>
      <c r="C19" s="3">
        <v>58333</v>
      </c>
      <c r="D19" s="4" t="s">
        <v>58</v>
      </c>
      <c r="E19" s="3">
        <v>4</v>
      </c>
      <c r="F19" s="4" t="s">
        <v>46</v>
      </c>
      <c r="G19" s="3">
        <v>3.6661300000000001E-2</v>
      </c>
      <c r="H19" s="5"/>
      <c r="I19" s="6">
        <v>32.19</v>
      </c>
      <c r="J19" s="4" t="s">
        <v>47</v>
      </c>
      <c r="K19" s="6">
        <v>14.79</v>
      </c>
      <c r="L19" s="6"/>
      <c r="M19" s="6"/>
      <c r="N19" s="6"/>
      <c r="O19" s="6">
        <v>14.722793900999999</v>
      </c>
      <c r="P19">
        <f>IFERROR(IF(VLOOKUP(B19,'Packaged Beer &amp; Cider'!A:A,1,0)=B19,1,0),0)</f>
        <v>1</v>
      </c>
      <c r="Q19">
        <f>IFERROR(IF(VLOOKUP($B19,Wines!$A:$A,1,0)=$B19,1,0),0)</f>
        <v>0</v>
      </c>
      <c r="R19">
        <f>IFERROR(IF(VLOOKUP($B19,Spirits!$A:$A,1,0)=$B19,1,0),0)</f>
        <v>0</v>
      </c>
      <c r="S19" s="7">
        <f t="shared" si="0"/>
        <v>1</v>
      </c>
      <c r="U19" t="e">
        <f>VLOOKUP(B19,'Packaged Beer &amp; Cider'!$A$4:$A$28,1,FALSE)</f>
        <v>#N/A</v>
      </c>
    </row>
    <row r="20" spans="1:21" x14ac:dyDescent="0.25">
      <c r="A20" s="3">
        <v>11435</v>
      </c>
      <c r="B20" s="4" t="s">
        <v>117</v>
      </c>
      <c r="C20" s="3">
        <v>80808</v>
      </c>
      <c r="D20" s="4" t="s">
        <v>118</v>
      </c>
      <c r="E20" s="3">
        <v>4</v>
      </c>
      <c r="F20" s="4" t="s">
        <v>46</v>
      </c>
      <c r="G20" s="3">
        <v>3.6661300000000001E-2</v>
      </c>
      <c r="H20" s="5"/>
      <c r="I20" s="6">
        <v>32.19</v>
      </c>
      <c r="J20" s="4" t="s">
        <v>47</v>
      </c>
      <c r="K20" s="6">
        <v>14.79</v>
      </c>
      <c r="L20" s="6"/>
      <c r="M20" s="6"/>
      <c r="N20" s="6"/>
      <c r="O20" s="6">
        <v>14.722793900999999</v>
      </c>
      <c r="P20">
        <f>IFERROR(IF(VLOOKUP(B20,'Packaged Beer &amp; Cider'!A:A,1,0)=B20,1,0),0)</f>
        <v>1</v>
      </c>
      <c r="Q20">
        <f>IFERROR(IF(VLOOKUP($B20,Wines!$A:$A,1,0)=$B20,1,0),0)</f>
        <v>0</v>
      </c>
      <c r="R20">
        <f>IFERROR(IF(VLOOKUP($B20,Spirits!$A:$A,1,0)=$B20,1,0),0)</f>
        <v>0</v>
      </c>
      <c r="S20" s="7">
        <f t="shared" si="0"/>
        <v>1</v>
      </c>
      <c r="U20" t="e">
        <f>VLOOKUP(B20,'Packaged Beer &amp; Cider'!$A$4:$A$28,1,FALSE)</f>
        <v>#N/A</v>
      </c>
    </row>
    <row r="21" spans="1:21" x14ac:dyDescent="0.25">
      <c r="A21" s="3">
        <v>11436</v>
      </c>
      <c r="B21" s="4" t="s">
        <v>119</v>
      </c>
      <c r="C21" s="3">
        <v>77174</v>
      </c>
      <c r="D21" s="4" t="s">
        <v>120</v>
      </c>
      <c r="E21" s="3">
        <v>0</v>
      </c>
      <c r="F21" s="4" t="s">
        <v>46</v>
      </c>
      <c r="G21" s="3">
        <v>3.6661300000000001E-2</v>
      </c>
      <c r="H21" s="5"/>
      <c r="I21" s="6">
        <v>24.75</v>
      </c>
      <c r="J21" s="4" t="s">
        <v>47</v>
      </c>
      <c r="K21" s="6">
        <v>10.98</v>
      </c>
      <c r="L21" s="6"/>
      <c r="M21" s="6"/>
      <c r="N21" s="6"/>
      <c r="O21" s="6">
        <v>10.912793901000001</v>
      </c>
      <c r="P21">
        <f>IFERROR(IF(VLOOKUP(B21,'Packaged Beer &amp; Cider'!A:A,1,0)=B21,1,0),0)</f>
        <v>1</v>
      </c>
      <c r="Q21">
        <f>IFERROR(IF(VLOOKUP($B21,Wines!$A:$A,1,0)=$B21,1,0),0)</f>
        <v>0</v>
      </c>
      <c r="R21">
        <f>IFERROR(IF(VLOOKUP($B21,Spirits!$A:$A,1,0)=$B21,1,0),0)</f>
        <v>0</v>
      </c>
      <c r="S21" s="7">
        <f t="shared" si="0"/>
        <v>1</v>
      </c>
      <c r="U21" t="e">
        <f>VLOOKUP(B21,'Packaged Beer &amp; Cider'!$A$4:$A$28,1,FALSE)</f>
        <v>#N/A</v>
      </c>
    </row>
    <row r="22" spans="1:21" x14ac:dyDescent="0.25">
      <c r="A22" s="3">
        <v>11175</v>
      </c>
      <c r="B22" s="4" t="s">
        <v>59</v>
      </c>
      <c r="C22" s="3">
        <v>38340</v>
      </c>
      <c r="D22" s="4" t="s">
        <v>60</v>
      </c>
      <c r="E22" s="3">
        <v>4</v>
      </c>
      <c r="F22" s="4" t="s">
        <v>61</v>
      </c>
      <c r="G22" s="3">
        <v>4.5827E-2</v>
      </c>
      <c r="H22" s="5"/>
      <c r="I22" s="6">
        <v>34.340000000000003</v>
      </c>
      <c r="J22" s="4" t="s">
        <v>47</v>
      </c>
      <c r="K22" s="6">
        <v>19.190000000000001</v>
      </c>
      <c r="L22" s="6"/>
      <c r="M22" s="6"/>
      <c r="N22" s="6"/>
      <c r="O22" s="6">
        <v>20.09599979</v>
      </c>
      <c r="P22">
        <f>IFERROR(IF(VLOOKUP(B22,'Packaged Beer &amp; Cider'!A:A,1,0)=B22,1,0),0)</f>
        <v>1</v>
      </c>
      <c r="Q22">
        <f>IFERROR(IF(VLOOKUP($B22,Wines!$A:$A,1,0)=$B22,1,0),0)</f>
        <v>0</v>
      </c>
      <c r="R22">
        <f>IFERROR(IF(VLOOKUP($B22,Spirits!$A:$A,1,0)=$B22,1,0),0)</f>
        <v>0</v>
      </c>
      <c r="S22" s="7">
        <f t="shared" si="0"/>
        <v>1</v>
      </c>
      <c r="U22" t="e">
        <f>VLOOKUP(B22,'Packaged Beer &amp; Cider'!$A$4:$A$28,1,FALSE)</f>
        <v>#N/A</v>
      </c>
    </row>
    <row r="23" spans="1:21" x14ac:dyDescent="0.25">
      <c r="A23" s="3">
        <v>11176</v>
      </c>
      <c r="B23" s="4" t="s">
        <v>62</v>
      </c>
      <c r="C23" s="3">
        <v>61225</v>
      </c>
      <c r="D23" s="4" t="s">
        <v>63</v>
      </c>
      <c r="E23" s="3">
        <v>4</v>
      </c>
      <c r="F23" s="4" t="s">
        <v>61</v>
      </c>
      <c r="G23" s="3">
        <v>4.5827E-2</v>
      </c>
      <c r="H23" s="5"/>
      <c r="I23" s="6">
        <v>34.340000000000003</v>
      </c>
      <c r="J23" s="4" t="s">
        <v>47</v>
      </c>
      <c r="K23" s="6">
        <v>19.190000000000001</v>
      </c>
      <c r="L23" s="6"/>
      <c r="M23" s="6"/>
      <c r="N23" s="6"/>
      <c r="O23" s="6">
        <v>20.09599979</v>
      </c>
      <c r="P23">
        <f>IFERROR(IF(VLOOKUP(B23,'Packaged Beer &amp; Cider'!A:A,1,0)=B23,1,0),0)</f>
        <v>1</v>
      </c>
      <c r="Q23">
        <f>IFERROR(IF(VLOOKUP($B23,Wines!$A:$A,1,0)=$B23,1,0),0)</f>
        <v>0</v>
      </c>
      <c r="R23">
        <f>IFERROR(IF(VLOOKUP($B23,Spirits!$A:$A,1,0)=$B23,1,0),0)</f>
        <v>0</v>
      </c>
      <c r="S23" s="7">
        <f t="shared" si="0"/>
        <v>1</v>
      </c>
      <c r="U23" t="e">
        <f>VLOOKUP(B23,'Packaged Beer &amp; Cider'!$A$4:$A$28,1,FALSE)</f>
        <v>#N/A</v>
      </c>
    </row>
    <row r="24" spans="1:21" x14ac:dyDescent="0.25">
      <c r="A24" s="3">
        <v>11177</v>
      </c>
      <c r="B24" s="4" t="s">
        <v>64</v>
      </c>
      <c r="C24" s="3">
        <v>34751</v>
      </c>
      <c r="D24" s="4" t="s">
        <v>65</v>
      </c>
      <c r="E24" s="3">
        <v>4.5</v>
      </c>
      <c r="F24" s="4" t="s">
        <v>61</v>
      </c>
      <c r="G24" s="3">
        <v>4.5827E-2</v>
      </c>
      <c r="H24" s="5"/>
      <c r="I24" s="6">
        <v>29.53</v>
      </c>
      <c r="J24" s="4" t="s">
        <v>47</v>
      </c>
      <c r="K24" s="6">
        <v>18.850000000000001</v>
      </c>
      <c r="L24" s="6"/>
      <c r="M24" s="6"/>
      <c r="N24" s="6"/>
      <c r="O24" s="6">
        <v>19.755999790000001</v>
      </c>
      <c r="P24">
        <f>IFERROR(IF(VLOOKUP($B24,'Packaged Beer &amp; Cider'!$A:$A,1,0)=$B24,1,0),0)</f>
        <v>1</v>
      </c>
      <c r="Q24">
        <f>IFERROR(IF(VLOOKUP($B24,Wines!$A:$A,1,0)=$B24,1,0),0)</f>
        <v>0</v>
      </c>
      <c r="R24">
        <f>IFERROR(IF(VLOOKUP($B24,Spirits!$A:$A,1,0)=$B24,1,0),0)</f>
        <v>0</v>
      </c>
      <c r="S24" s="7">
        <f t="shared" si="0"/>
        <v>1</v>
      </c>
      <c r="U24" t="e">
        <f>VLOOKUP(B24,'Packaged Beer &amp; Cider'!$A$4:$A$28,1,FALSE)</f>
        <v>#N/A</v>
      </c>
    </row>
    <row r="25" spans="1:21" x14ac:dyDescent="0.25">
      <c r="A25" s="3">
        <v>11178</v>
      </c>
      <c r="B25" s="4" t="s">
        <v>66</v>
      </c>
      <c r="C25" s="3">
        <v>31231</v>
      </c>
      <c r="D25" s="4" t="s">
        <v>67</v>
      </c>
      <c r="E25" s="3">
        <v>4</v>
      </c>
      <c r="F25" s="4" t="s">
        <v>61</v>
      </c>
      <c r="G25" s="3">
        <v>4.5827E-2</v>
      </c>
      <c r="H25" s="5"/>
      <c r="I25" s="6">
        <v>34.340000000000003</v>
      </c>
      <c r="J25" s="4" t="s">
        <v>47</v>
      </c>
      <c r="K25" s="6">
        <v>19.190000000000001</v>
      </c>
      <c r="L25" s="6"/>
      <c r="M25" s="6"/>
      <c r="N25" s="6"/>
      <c r="O25" s="6">
        <v>20.09599979</v>
      </c>
      <c r="P25">
        <f>IFERROR(IF(VLOOKUP(B25,'Packaged Beer &amp; Cider'!A:A,1,0)=B25,1,0),0)</f>
        <v>1</v>
      </c>
      <c r="Q25">
        <f>IFERROR(IF(VLOOKUP($B25,Wines!$A:$A,1,0)=$B25,1,0),0)</f>
        <v>0</v>
      </c>
      <c r="R25">
        <f>IFERROR(IF(VLOOKUP($B25,Spirits!$A:$A,1,0)=$B25,1,0),0)</f>
        <v>0</v>
      </c>
      <c r="S25" s="7">
        <f t="shared" si="0"/>
        <v>1</v>
      </c>
      <c r="U25" t="e">
        <f>VLOOKUP(B25,'Packaged Beer &amp; Cider'!$A$4:$A$28,1,FALSE)</f>
        <v>#N/A</v>
      </c>
    </row>
    <row r="26" spans="1:21" x14ac:dyDescent="0.25">
      <c r="A26" s="3">
        <v>11179</v>
      </c>
      <c r="B26" s="4" t="s">
        <v>68</v>
      </c>
      <c r="C26" s="3">
        <v>31423</v>
      </c>
      <c r="D26" s="4" t="s">
        <v>69</v>
      </c>
      <c r="E26" s="3">
        <v>4</v>
      </c>
      <c r="F26" s="4" t="s">
        <v>61</v>
      </c>
      <c r="G26" s="3">
        <v>4.5827E-2</v>
      </c>
      <c r="H26" s="5"/>
      <c r="I26" s="6">
        <v>34.340000000000003</v>
      </c>
      <c r="J26" s="4" t="s">
        <v>47</v>
      </c>
      <c r="K26" s="6">
        <v>19.190000000000001</v>
      </c>
      <c r="L26" s="6"/>
      <c r="M26" s="6"/>
      <c r="N26" s="6"/>
      <c r="O26" s="6">
        <v>20.09599979</v>
      </c>
      <c r="P26">
        <f>IFERROR(IF(VLOOKUP(B26,'Packaged Beer &amp; Cider'!A:A,1,0)=B26,1,0),0)</f>
        <v>1</v>
      </c>
      <c r="Q26">
        <f>IFERROR(IF(VLOOKUP($B26,Wines!$A:$A,1,0)=$B26,1,0),0)</f>
        <v>0</v>
      </c>
      <c r="R26">
        <f>IFERROR(IF(VLOOKUP($B26,Spirits!$A:$A,1,0)=$B26,1,0),0)</f>
        <v>0</v>
      </c>
      <c r="S26" s="7">
        <f t="shared" ref="S26:S89" si="1">SUM(P26:R26)</f>
        <v>1</v>
      </c>
      <c r="U26" t="e">
        <f>VLOOKUP(B26,'Packaged Beer &amp; Cider'!$A$4:$A$28,1,FALSE)</f>
        <v>#N/A</v>
      </c>
    </row>
    <row r="27" spans="1:21" x14ac:dyDescent="0.25">
      <c r="A27" s="3">
        <v>11223</v>
      </c>
      <c r="B27" s="4" t="s">
        <v>70</v>
      </c>
      <c r="C27" s="3">
        <v>68581</v>
      </c>
      <c r="D27" s="4" t="s">
        <v>71</v>
      </c>
      <c r="E27" s="3">
        <v>4</v>
      </c>
      <c r="F27" s="4" t="s">
        <v>61</v>
      </c>
      <c r="G27" s="3">
        <v>4.5827E-2</v>
      </c>
      <c r="H27" s="5"/>
      <c r="I27" s="6">
        <v>34.340000000000003</v>
      </c>
      <c r="J27" s="4" t="s">
        <v>47</v>
      </c>
      <c r="K27" s="6">
        <v>21.8</v>
      </c>
      <c r="L27" s="6"/>
      <c r="M27" s="6"/>
      <c r="N27" s="6"/>
      <c r="O27" s="6">
        <v>22.70599979</v>
      </c>
      <c r="P27">
        <f>IFERROR(IF(VLOOKUP(B27,'Packaged Beer &amp; Cider'!A:A,1,0)=B27,1,0),0)</f>
        <v>1</v>
      </c>
      <c r="Q27">
        <f>IFERROR(IF(VLOOKUP($B27,Wines!$A:$A,1,0)=$B27,1,0),0)</f>
        <v>0</v>
      </c>
      <c r="R27">
        <f>IFERROR(IF(VLOOKUP($B27,Spirits!$A:$A,1,0)=$B27,1,0),0)</f>
        <v>0</v>
      </c>
      <c r="S27" s="7">
        <f t="shared" si="1"/>
        <v>1</v>
      </c>
      <c r="U27" t="e">
        <f>VLOOKUP(B27,'Packaged Beer &amp; Cider'!$A$4:$A$28,1,FALSE)</f>
        <v>#N/A</v>
      </c>
    </row>
    <row r="28" spans="1:21" x14ac:dyDescent="0.25">
      <c r="A28" s="3">
        <v>11351</v>
      </c>
      <c r="B28" s="4" t="s">
        <v>121</v>
      </c>
      <c r="C28" s="3">
        <v>74999</v>
      </c>
      <c r="D28" s="4" t="s">
        <v>122</v>
      </c>
      <c r="E28" s="3">
        <v>4</v>
      </c>
      <c r="F28" s="4" t="s">
        <v>61</v>
      </c>
      <c r="G28" s="3">
        <v>2.4197E-2</v>
      </c>
      <c r="H28" s="5"/>
      <c r="I28" s="6">
        <v>23.24</v>
      </c>
      <c r="J28" s="4" t="s">
        <v>47</v>
      </c>
      <c r="K28" s="6">
        <v>16.62</v>
      </c>
      <c r="L28" s="6"/>
      <c r="M28" s="6"/>
      <c r="N28" s="6"/>
      <c r="O28" s="6">
        <v>17.09837469</v>
      </c>
      <c r="P28">
        <f>IFERROR(IF(VLOOKUP(B28,'Packaged Beer &amp; Cider'!A:A,1,0)=B28,1,0),0)</f>
        <v>1</v>
      </c>
      <c r="Q28">
        <f>IFERROR(IF(VLOOKUP($B28,Wines!$A:$A,1,0)=$B28,1,0),0)</f>
        <v>0</v>
      </c>
      <c r="R28">
        <f>IFERROR(IF(VLOOKUP($B28,Spirits!$A:$A,1,0)=$B28,1,0),0)</f>
        <v>0</v>
      </c>
      <c r="S28" s="7">
        <f t="shared" si="1"/>
        <v>1</v>
      </c>
      <c r="U28" t="e">
        <f>VLOOKUP(B28,'Packaged Beer &amp; Cider'!$A$4:$A$28,1,FALSE)</f>
        <v>#N/A</v>
      </c>
    </row>
    <row r="29" spans="1:21" x14ac:dyDescent="0.25">
      <c r="A29" s="3">
        <v>11437</v>
      </c>
      <c r="B29" s="4" t="s">
        <v>123</v>
      </c>
      <c r="C29" s="3">
        <v>74780</v>
      </c>
      <c r="D29" s="4" t="s">
        <v>124</v>
      </c>
      <c r="E29" s="3">
        <v>0</v>
      </c>
      <c r="F29" s="4" t="s">
        <v>61</v>
      </c>
      <c r="G29" s="3">
        <v>4.5827E-2</v>
      </c>
      <c r="H29" s="5"/>
      <c r="I29" s="6">
        <v>28.78</v>
      </c>
      <c r="J29" s="4" t="s">
        <v>47</v>
      </c>
      <c r="K29" s="6">
        <v>15.04</v>
      </c>
      <c r="L29" s="6"/>
      <c r="M29" s="6"/>
      <c r="N29" s="6"/>
      <c r="O29" s="6">
        <v>15.945999789999998</v>
      </c>
      <c r="P29">
        <f>IFERROR(IF(VLOOKUP(B29,'Packaged Beer &amp; Cider'!A:A,1,0)=B29,1,0),0)</f>
        <v>1</v>
      </c>
      <c r="Q29">
        <f>IFERROR(IF(VLOOKUP($B29,Wines!$A:$A,1,0)=$B29,1,0),0)</f>
        <v>0</v>
      </c>
      <c r="R29">
        <f>IFERROR(IF(VLOOKUP($B29,Spirits!$A:$A,1,0)=$B29,1,0),0)</f>
        <v>0</v>
      </c>
      <c r="S29" s="7">
        <f t="shared" si="1"/>
        <v>1</v>
      </c>
      <c r="U29" t="e">
        <f>VLOOKUP(B29,'Packaged Beer &amp; Cider'!$A$4:$A$28,1,FALSE)</f>
        <v>#N/A</v>
      </c>
    </row>
    <row r="30" spans="1:21" x14ac:dyDescent="0.25">
      <c r="A30" s="3">
        <v>11532</v>
      </c>
      <c r="B30" s="4" t="s">
        <v>1310</v>
      </c>
      <c r="C30" s="3">
        <v>85788</v>
      </c>
      <c r="D30" s="4" t="s">
        <v>1309</v>
      </c>
      <c r="E30" s="3">
        <v>4</v>
      </c>
      <c r="F30" s="4" t="s">
        <v>61</v>
      </c>
      <c r="G30" s="3">
        <v>4.5827E-2</v>
      </c>
      <c r="H30" s="5"/>
      <c r="I30" s="6">
        <v>34.340000000000003</v>
      </c>
      <c r="J30" s="4" t="s">
        <v>47</v>
      </c>
      <c r="K30" s="6">
        <v>19.190000000000001</v>
      </c>
      <c r="L30" s="6"/>
      <c r="M30" s="6"/>
      <c r="N30" s="6"/>
      <c r="O30" s="6">
        <v>20.09599979</v>
      </c>
      <c r="P30">
        <f>IFERROR(IF(VLOOKUP(B30,'Packaged Beer &amp; Cider'!A:A,1,0)=B30,1,0),0)</f>
        <v>1</v>
      </c>
      <c r="Q30">
        <f>IFERROR(IF(VLOOKUP($B30,Wines!$A:$A,1,0)=$B30,1,0),0)</f>
        <v>0</v>
      </c>
      <c r="R30">
        <f>IFERROR(IF(VLOOKUP($B30,Spirits!$A:$A,1,0)=$B30,1,0),0)</f>
        <v>0</v>
      </c>
      <c r="S30" s="7">
        <f t="shared" si="1"/>
        <v>1</v>
      </c>
      <c r="U30" t="e">
        <f>VLOOKUP(B30,'Packaged Beer &amp; Cider'!$A$4:$A$28,1,FALSE)</f>
        <v>#N/A</v>
      </c>
    </row>
    <row r="31" spans="1:21" x14ac:dyDescent="0.25">
      <c r="A31" s="3">
        <v>11534</v>
      </c>
      <c r="B31" s="4" t="s">
        <v>1308</v>
      </c>
      <c r="C31" s="3">
        <v>86022</v>
      </c>
      <c r="D31" s="4" t="s">
        <v>1307</v>
      </c>
      <c r="E31" s="3">
        <v>4</v>
      </c>
      <c r="F31" s="4" t="s">
        <v>61</v>
      </c>
      <c r="G31" s="3">
        <v>2.4197E-2</v>
      </c>
      <c r="H31" s="5"/>
      <c r="I31" s="6">
        <v>23.24</v>
      </c>
      <c r="J31" s="4" t="s">
        <v>47</v>
      </c>
      <c r="K31" s="6">
        <v>16.62</v>
      </c>
      <c r="L31" s="6"/>
      <c r="M31" s="6"/>
      <c r="N31" s="6"/>
      <c r="O31" s="6">
        <v>17.09837469</v>
      </c>
      <c r="P31">
        <f>IFERROR(IF(VLOOKUP(B31,'Packaged Beer &amp; Cider'!A:A,1,0)=B31,1,0),0)</f>
        <v>1</v>
      </c>
      <c r="Q31">
        <f>IFERROR(IF(VLOOKUP($B31,Wines!$A:$A,1,0)=$B31,1,0),0)</f>
        <v>0</v>
      </c>
      <c r="R31">
        <f>IFERROR(IF(VLOOKUP($B31,Spirits!$A:$A,1,0)=$B31,1,0),0)</f>
        <v>0</v>
      </c>
      <c r="S31" s="7">
        <f t="shared" si="1"/>
        <v>1</v>
      </c>
      <c r="U31" t="e">
        <f>VLOOKUP(B31,'Packaged Beer &amp; Cider'!$A$4:$A$28,1,FALSE)</f>
        <v>#N/A</v>
      </c>
    </row>
    <row r="32" spans="1:21" x14ac:dyDescent="0.25">
      <c r="A32" s="3">
        <v>6468</v>
      </c>
      <c r="B32" s="4" t="s">
        <v>1265</v>
      </c>
      <c r="C32" s="3">
        <v>30029</v>
      </c>
      <c r="D32" s="4" t="s">
        <v>1266</v>
      </c>
      <c r="E32" s="3">
        <v>4</v>
      </c>
      <c r="F32" s="4" t="s">
        <v>210</v>
      </c>
      <c r="G32" s="3">
        <v>3.6661300000000001E-2</v>
      </c>
      <c r="H32" s="5"/>
      <c r="I32" s="6">
        <v>24.99</v>
      </c>
      <c r="J32" s="4" t="s">
        <v>1267</v>
      </c>
      <c r="K32" s="6">
        <v>12.57</v>
      </c>
      <c r="L32" s="6"/>
      <c r="M32" s="6"/>
      <c r="N32" s="6"/>
      <c r="O32" s="6">
        <v>13.294793901</v>
      </c>
      <c r="P32">
        <f>IFERROR(IF(VLOOKUP(B32,'Packaged Beer &amp; Cider'!A:A,1,0)=B32,1,0),0)</f>
        <v>1</v>
      </c>
      <c r="Q32">
        <f>IFERROR(IF(VLOOKUP($B32,Wines!$A:$A,1,0)=$B32,1,0),0)</f>
        <v>0</v>
      </c>
      <c r="R32">
        <f>IFERROR(IF(VLOOKUP($B32,Spirits!$A:$A,1,0)=$B32,1,0),0)</f>
        <v>0</v>
      </c>
      <c r="S32" s="7">
        <f t="shared" si="1"/>
        <v>1</v>
      </c>
      <c r="U32" t="str">
        <f>VLOOKUP(B32,'Packaged Beer &amp; Cider'!$A$4:$A$28,1,FALSE)</f>
        <v>M6468</v>
      </c>
    </row>
    <row r="33" spans="1:21" x14ac:dyDescent="0.25">
      <c r="A33" s="3">
        <v>8218</v>
      </c>
      <c r="B33" s="4" t="s">
        <v>1268</v>
      </c>
      <c r="C33" s="3">
        <v>35936</v>
      </c>
      <c r="D33" s="4" t="s">
        <v>1269</v>
      </c>
      <c r="E33" s="3">
        <v>4</v>
      </c>
      <c r="F33" s="4" t="s">
        <v>394</v>
      </c>
      <c r="G33" s="3">
        <v>3.6661300000000001E-2</v>
      </c>
      <c r="H33" s="5"/>
      <c r="I33" s="6">
        <v>24.04</v>
      </c>
      <c r="J33" s="4" t="s">
        <v>1267</v>
      </c>
      <c r="K33" s="6">
        <v>16.98</v>
      </c>
      <c r="L33" s="6"/>
      <c r="M33" s="6"/>
      <c r="N33" s="6"/>
      <c r="O33" s="6">
        <v>17.704793901000002</v>
      </c>
      <c r="P33">
        <f>IFERROR(IF(VLOOKUP(B33,'Packaged Beer &amp; Cider'!A:A,1,0)=B33,1,0),0)</f>
        <v>1</v>
      </c>
      <c r="Q33">
        <f>IFERROR(IF(VLOOKUP($B33,Wines!$A:$A,1,0)=$B33,1,0),0)</f>
        <v>0</v>
      </c>
      <c r="R33">
        <f>IFERROR(IF(VLOOKUP($B33,Spirits!$A:$A,1,0)=$B33,1,0),0)</f>
        <v>0</v>
      </c>
      <c r="S33" s="7">
        <f t="shared" si="1"/>
        <v>1</v>
      </c>
      <c r="U33" t="str">
        <f>VLOOKUP(B33,'Packaged Beer &amp; Cider'!$A$4:$A$28,1,FALSE)</f>
        <v>M8218</v>
      </c>
    </row>
    <row r="34" spans="1:21" x14ac:dyDescent="0.25">
      <c r="A34" s="3">
        <v>10863</v>
      </c>
      <c r="B34" s="4" t="s">
        <v>1270</v>
      </c>
      <c r="C34" s="3">
        <v>51643</v>
      </c>
      <c r="D34" s="4" t="s">
        <v>1271</v>
      </c>
      <c r="E34" s="3">
        <v>4</v>
      </c>
      <c r="F34" s="4" t="s">
        <v>394</v>
      </c>
      <c r="G34" s="3">
        <v>3.6661300000000001E-2</v>
      </c>
      <c r="H34" s="5"/>
      <c r="I34" s="6">
        <v>25.02</v>
      </c>
      <c r="J34" s="4" t="s">
        <v>1267</v>
      </c>
      <c r="K34" s="6">
        <v>17.93</v>
      </c>
      <c r="L34" s="6"/>
      <c r="M34" s="6"/>
      <c r="N34" s="6"/>
      <c r="O34" s="6">
        <v>18.654793900999998</v>
      </c>
      <c r="P34">
        <f>IFERROR(IF(VLOOKUP(B34,'Packaged Beer &amp; Cider'!A:A,1,0)=B34,1,0),0)</f>
        <v>1</v>
      </c>
      <c r="Q34">
        <f>IFERROR(IF(VLOOKUP($B34,Wines!$A:$A,1,0)=$B34,1,0),0)</f>
        <v>0</v>
      </c>
      <c r="R34">
        <f>IFERROR(IF(VLOOKUP($B34,Spirits!$A:$A,1,0)=$B34,1,0),0)</f>
        <v>0</v>
      </c>
      <c r="S34" s="7">
        <f t="shared" si="1"/>
        <v>1</v>
      </c>
      <c r="U34" t="str">
        <f>VLOOKUP(B34,'Packaged Beer &amp; Cider'!$A$4:$A$28,1,FALSE)</f>
        <v>M10863</v>
      </c>
    </row>
    <row r="35" spans="1:21" x14ac:dyDescent="0.25">
      <c r="A35" s="3">
        <v>11544</v>
      </c>
      <c r="B35" s="4" t="s">
        <v>1314</v>
      </c>
      <c r="C35" s="3">
        <v>86084</v>
      </c>
      <c r="D35" s="4" t="s">
        <v>1313</v>
      </c>
      <c r="E35" s="3">
        <v>4</v>
      </c>
      <c r="F35" s="4" t="s">
        <v>394</v>
      </c>
      <c r="G35" s="3">
        <v>1.8330685999999999E-2</v>
      </c>
      <c r="H35" s="5"/>
      <c r="I35" s="6">
        <v>17.5</v>
      </c>
      <c r="J35" s="4" t="s">
        <v>1267</v>
      </c>
      <c r="K35" s="6">
        <v>12.35</v>
      </c>
      <c r="L35" s="6"/>
      <c r="M35" s="6"/>
      <c r="N35" s="6"/>
      <c r="O35" s="6">
        <v>12.712397662219999</v>
      </c>
      <c r="P35">
        <f>IFERROR(IF(VLOOKUP(B35,'Packaged Beer &amp; Cider'!A:A,1,0)=B35,1,0),0)</f>
        <v>1</v>
      </c>
      <c r="Q35">
        <f>IFERROR(IF(VLOOKUP($B35,Wines!$A:$A,1,0)=$B35,1,0),0)</f>
        <v>0</v>
      </c>
      <c r="R35">
        <f>IFERROR(IF(VLOOKUP($B35,Spirits!$A:$A,1,0)=$B35,1,0),0)</f>
        <v>0</v>
      </c>
      <c r="S35" s="7">
        <f t="shared" si="1"/>
        <v>1</v>
      </c>
      <c r="U35" t="e">
        <f>VLOOKUP(B35,'Packaged Beer &amp; Cider'!$A$4:$A$28,1,FALSE)</f>
        <v>#N/A</v>
      </c>
    </row>
    <row r="36" spans="1:21" x14ac:dyDescent="0.25">
      <c r="A36" s="3">
        <v>11545</v>
      </c>
      <c r="B36" s="4" t="s">
        <v>1316</v>
      </c>
      <c r="C36" s="3">
        <v>86087</v>
      </c>
      <c r="D36" s="4" t="s">
        <v>1315</v>
      </c>
      <c r="E36" s="3">
        <v>4</v>
      </c>
      <c r="F36" s="4" t="s">
        <v>394</v>
      </c>
      <c r="G36" s="3">
        <v>1.8330685999999999E-2</v>
      </c>
      <c r="H36" s="5"/>
      <c r="I36" s="6">
        <v>17.5</v>
      </c>
      <c r="J36" s="4" t="s">
        <v>1267</v>
      </c>
      <c r="K36" s="6">
        <v>12.35</v>
      </c>
      <c r="L36" s="6"/>
      <c r="M36" s="6"/>
      <c r="N36" s="6"/>
      <c r="O36" s="6">
        <v>12.712397662219999</v>
      </c>
      <c r="P36">
        <f>IFERROR(IF(VLOOKUP(B36,'Packaged Beer &amp; Cider'!A:A,1,0)=B36,1,0),0)</f>
        <v>1</v>
      </c>
      <c r="Q36">
        <f>IFERROR(IF(VLOOKUP($B36,Wines!$A:$A,1,0)=$B36,1,0),0)</f>
        <v>0</v>
      </c>
      <c r="R36">
        <f>IFERROR(IF(VLOOKUP($B36,Spirits!$A:$A,1,0)=$B36,1,0),0)</f>
        <v>0</v>
      </c>
      <c r="S36" s="7">
        <f t="shared" si="1"/>
        <v>1</v>
      </c>
      <c r="U36" t="e">
        <f>VLOOKUP(B36,'Packaged Beer &amp; Cider'!$A$4:$A$28,1,FALSE)</f>
        <v>#N/A</v>
      </c>
    </row>
    <row r="37" spans="1:21" x14ac:dyDescent="0.25">
      <c r="A37" s="3">
        <v>11546</v>
      </c>
      <c r="B37" s="4" t="s">
        <v>1318</v>
      </c>
      <c r="C37" s="3">
        <v>86085</v>
      </c>
      <c r="D37" s="4" t="s">
        <v>1317</v>
      </c>
      <c r="E37" s="3">
        <v>4</v>
      </c>
      <c r="F37" s="4" t="s">
        <v>394</v>
      </c>
      <c r="G37" s="3">
        <v>1.8330685999999999E-2</v>
      </c>
      <c r="H37" s="5"/>
      <c r="I37" s="6">
        <v>17.5</v>
      </c>
      <c r="J37" s="4" t="s">
        <v>1267</v>
      </c>
      <c r="K37" s="6">
        <v>12.35</v>
      </c>
      <c r="L37" s="6"/>
      <c r="M37" s="6"/>
      <c r="N37" s="6"/>
      <c r="O37" s="6">
        <v>12.712397662219999</v>
      </c>
      <c r="P37">
        <f>IFERROR(IF(VLOOKUP(B37,'Packaged Beer &amp; Cider'!A:A,1,0)=B37,1,0),0)</f>
        <v>1</v>
      </c>
      <c r="Q37">
        <f>IFERROR(IF(VLOOKUP($B37,Wines!$A:$A,1,0)=$B37,1,0),0)</f>
        <v>0</v>
      </c>
      <c r="R37">
        <f>IFERROR(IF(VLOOKUP($B37,Spirits!$A:$A,1,0)=$B37,1,0),0)</f>
        <v>0</v>
      </c>
      <c r="S37" s="7">
        <f t="shared" si="1"/>
        <v>1</v>
      </c>
      <c r="U37" t="e">
        <f>VLOOKUP(B37,'Packaged Beer &amp; Cider'!$A$4:$A$28,1,FALSE)</f>
        <v>#N/A</v>
      </c>
    </row>
    <row r="38" spans="1:21" x14ac:dyDescent="0.25">
      <c r="A38" s="3">
        <v>11547</v>
      </c>
      <c r="B38" s="4" t="s">
        <v>1320</v>
      </c>
      <c r="C38" s="3">
        <v>86086</v>
      </c>
      <c r="D38" s="4" t="s">
        <v>1319</v>
      </c>
      <c r="E38" s="3">
        <v>4</v>
      </c>
      <c r="F38" s="4" t="s">
        <v>394</v>
      </c>
      <c r="G38" s="3">
        <v>1.8330685999999999E-2</v>
      </c>
      <c r="H38" s="5"/>
      <c r="I38" s="6">
        <v>17.5</v>
      </c>
      <c r="J38" s="4" t="s">
        <v>1267</v>
      </c>
      <c r="K38" s="6">
        <v>12.35</v>
      </c>
      <c r="L38" s="6"/>
      <c r="M38" s="6"/>
      <c r="N38" s="6"/>
      <c r="O38" s="6">
        <v>12.712397662219999</v>
      </c>
      <c r="P38">
        <f>IFERROR(IF(VLOOKUP(B38,'Packaged Beer &amp; Cider'!A:A,1,0)=B38,1,0),0)</f>
        <v>1</v>
      </c>
      <c r="Q38">
        <f>IFERROR(IF(VLOOKUP($B38,Wines!$A:$A,1,0)=$B38,1,0),0)</f>
        <v>0</v>
      </c>
      <c r="R38">
        <f>IFERROR(IF(VLOOKUP($B38,Spirits!$A:$A,1,0)=$B38,1,0),0)</f>
        <v>0</v>
      </c>
      <c r="S38" s="7">
        <f t="shared" si="1"/>
        <v>1</v>
      </c>
      <c r="U38" t="e">
        <f>VLOOKUP(B38,'Packaged Beer &amp; Cider'!$A$4:$A$28,1,FALSE)</f>
        <v>#N/A</v>
      </c>
    </row>
    <row r="39" spans="1:21" x14ac:dyDescent="0.25">
      <c r="A39" s="3">
        <v>3745</v>
      </c>
      <c r="B39" s="4" t="s">
        <v>1272</v>
      </c>
      <c r="C39" s="3">
        <v>3692</v>
      </c>
      <c r="D39" s="4" t="s">
        <v>1273</v>
      </c>
      <c r="E39" s="3">
        <v>4</v>
      </c>
      <c r="F39" s="4" t="s">
        <v>107</v>
      </c>
      <c r="G39" s="3">
        <v>4.0327399999999999E-2</v>
      </c>
      <c r="H39" s="5"/>
      <c r="I39" s="6">
        <v>33.75</v>
      </c>
      <c r="J39" s="4" t="s">
        <v>1267</v>
      </c>
      <c r="K39" s="6">
        <v>20.47</v>
      </c>
      <c r="L39" s="6"/>
      <c r="M39" s="6"/>
      <c r="N39" s="6"/>
      <c r="O39" s="6">
        <v>21.267272697999999</v>
      </c>
      <c r="P39">
        <f>IFERROR(IF(VLOOKUP(B39,'Packaged Beer &amp; Cider'!A:A,1,0)=B39,1,0),0)</f>
        <v>1</v>
      </c>
      <c r="Q39">
        <f>IFERROR(IF(VLOOKUP($B39,Wines!$A:$A,1,0)=$B39,1,0),0)</f>
        <v>0</v>
      </c>
      <c r="R39">
        <f>IFERROR(IF(VLOOKUP($B39,Spirits!$A:$A,1,0)=$B39,1,0),0)</f>
        <v>0</v>
      </c>
      <c r="S39" s="7">
        <f t="shared" si="1"/>
        <v>1</v>
      </c>
      <c r="U39" t="e">
        <f>VLOOKUP(B39,'Packaged Beer &amp; Cider'!$A$4:$A$28,1,FALSE)</f>
        <v>#N/A</v>
      </c>
    </row>
    <row r="40" spans="1:21" x14ac:dyDescent="0.25">
      <c r="A40" s="3">
        <v>6518</v>
      </c>
      <c r="B40" s="4" t="s">
        <v>1322</v>
      </c>
      <c r="C40" s="3">
        <v>22261</v>
      </c>
      <c r="D40" s="4" t="s">
        <v>1321</v>
      </c>
      <c r="E40" s="3">
        <v>4</v>
      </c>
      <c r="F40" s="4" t="s">
        <v>107</v>
      </c>
      <c r="G40" s="3">
        <v>4.0327399999999999E-2</v>
      </c>
      <c r="H40" s="5"/>
      <c r="I40" s="6">
        <v>36.450000000000003</v>
      </c>
      <c r="J40" s="4" t="s">
        <v>1267</v>
      </c>
      <c r="K40" s="6">
        <v>22.73</v>
      </c>
      <c r="L40" s="6"/>
      <c r="M40" s="6"/>
      <c r="N40" s="6"/>
      <c r="O40" s="6">
        <v>23.527272698000001</v>
      </c>
      <c r="P40">
        <f>IFERROR(IF(VLOOKUP(B40,'Packaged Beer &amp; Cider'!A:A,1,0)=B40,1,0),0)</f>
        <v>1</v>
      </c>
      <c r="Q40">
        <f>IFERROR(IF(VLOOKUP($B40,Wines!$A:$A,1,0)=$B40,1,0),0)</f>
        <v>0</v>
      </c>
      <c r="R40">
        <f>IFERROR(IF(VLOOKUP($B40,Spirits!$A:$A,1,0)=$B40,1,0),0)</f>
        <v>0</v>
      </c>
      <c r="S40" s="7">
        <f t="shared" si="1"/>
        <v>1</v>
      </c>
      <c r="U40" t="e">
        <f>VLOOKUP(B40,'Packaged Beer &amp; Cider'!$A$4:$A$28,1,FALSE)</f>
        <v>#N/A</v>
      </c>
    </row>
    <row r="41" spans="1:21" x14ac:dyDescent="0.25">
      <c r="A41" s="3">
        <v>4359</v>
      </c>
      <c r="B41" s="4" t="s">
        <v>1276</v>
      </c>
      <c r="C41" s="3">
        <v>4560</v>
      </c>
      <c r="D41" s="4" t="s">
        <v>1277</v>
      </c>
      <c r="E41" s="3">
        <v>4</v>
      </c>
      <c r="F41" s="4" t="s">
        <v>394</v>
      </c>
      <c r="G41" s="3">
        <v>4.0327399999999999E-2</v>
      </c>
      <c r="H41" s="5"/>
      <c r="I41" s="6">
        <v>29.94</v>
      </c>
      <c r="J41" s="4" t="s">
        <v>1267</v>
      </c>
      <c r="K41" s="6">
        <v>19.61</v>
      </c>
      <c r="L41" s="6"/>
      <c r="M41" s="6"/>
      <c r="N41" s="6"/>
      <c r="O41" s="6">
        <v>20.407272698</v>
      </c>
      <c r="P41">
        <f>IFERROR(IF(VLOOKUP(B41,'Packaged Beer &amp; Cider'!A:A,1,0)=B41,1,0),0)</f>
        <v>1</v>
      </c>
      <c r="Q41">
        <f>IFERROR(IF(VLOOKUP($B41,Wines!$A:$A,1,0)=$B41,1,0),0)</f>
        <v>0</v>
      </c>
      <c r="R41">
        <f>IFERROR(IF(VLOOKUP($B41,Spirits!$A:$A,1,0)=$B41,1,0),0)</f>
        <v>0</v>
      </c>
      <c r="S41" s="7">
        <f t="shared" si="1"/>
        <v>1</v>
      </c>
      <c r="U41" t="e">
        <f>VLOOKUP(B41,'Packaged Beer &amp; Cider'!$A$4:$A$28,1,FALSE)</f>
        <v>#N/A</v>
      </c>
    </row>
    <row r="42" spans="1:21" x14ac:dyDescent="0.25">
      <c r="A42" s="3">
        <v>8547</v>
      </c>
      <c r="B42" s="4" t="s">
        <v>1278</v>
      </c>
      <c r="C42" s="3">
        <v>4567</v>
      </c>
      <c r="D42" s="4" t="s">
        <v>1279</v>
      </c>
      <c r="E42" s="3">
        <v>4</v>
      </c>
      <c r="F42" s="4" t="s">
        <v>394</v>
      </c>
      <c r="G42" s="3">
        <v>4.0327399999999999E-2</v>
      </c>
      <c r="H42" s="5"/>
      <c r="I42" s="6">
        <v>26.26</v>
      </c>
      <c r="J42" s="4" t="s">
        <v>1267</v>
      </c>
      <c r="K42" s="6">
        <v>19.63</v>
      </c>
      <c r="L42" s="6"/>
      <c r="M42" s="6"/>
      <c r="N42" s="6"/>
      <c r="O42" s="6">
        <v>20.427272697999999</v>
      </c>
      <c r="P42">
        <f>IFERROR(IF(VLOOKUP(B42,'Packaged Beer &amp; Cider'!A:A,1,0)=B42,1,0),0)</f>
        <v>1</v>
      </c>
      <c r="Q42">
        <f>IFERROR(IF(VLOOKUP($B42,Wines!$A:$A,1,0)=$B42,1,0),0)</f>
        <v>0</v>
      </c>
      <c r="R42">
        <f>IFERROR(IF(VLOOKUP($B42,Spirits!$A:$A,1,0)=$B42,1,0),0)</f>
        <v>0</v>
      </c>
      <c r="S42" s="7">
        <f t="shared" si="1"/>
        <v>1</v>
      </c>
      <c r="U42" t="e">
        <f>VLOOKUP(B42,'Packaged Beer &amp; Cider'!$A$4:$A$28,1,FALSE)</f>
        <v>#N/A</v>
      </c>
    </row>
    <row r="43" spans="1:21" x14ac:dyDescent="0.25">
      <c r="A43" s="3">
        <v>8548</v>
      </c>
      <c r="B43" s="4" t="s">
        <v>1280</v>
      </c>
      <c r="C43" s="3">
        <v>33730</v>
      </c>
      <c r="D43" s="4" t="s">
        <v>1281</v>
      </c>
      <c r="E43" s="3">
        <v>4</v>
      </c>
      <c r="F43" s="4" t="s">
        <v>394</v>
      </c>
      <c r="G43" s="3">
        <v>4.0327399999999999E-2</v>
      </c>
      <c r="H43" s="5"/>
      <c r="I43" s="6">
        <v>26.26</v>
      </c>
      <c r="J43" s="4" t="s">
        <v>1267</v>
      </c>
      <c r="K43" s="6">
        <v>19.95</v>
      </c>
      <c r="L43" s="6"/>
      <c r="M43" s="6"/>
      <c r="N43" s="6"/>
      <c r="O43" s="6">
        <v>20.747272698</v>
      </c>
      <c r="P43">
        <f>IFERROR(IF(VLOOKUP(B43,'Packaged Beer &amp; Cider'!A:A,1,0)=B43,1,0),0)</f>
        <v>1</v>
      </c>
      <c r="Q43">
        <f>IFERROR(IF(VLOOKUP($B43,Wines!$A:$A,1,0)=$B43,1,0),0)</f>
        <v>0</v>
      </c>
      <c r="R43">
        <f>IFERROR(IF(VLOOKUP($B43,Spirits!$A:$A,1,0)=$B43,1,0),0)</f>
        <v>0</v>
      </c>
      <c r="S43" s="7">
        <f t="shared" si="1"/>
        <v>1</v>
      </c>
      <c r="U43" t="e">
        <f>VLOOKUP(B43,'Packaged Beer &amp; Cider'!$A$4:$A$28,1,FALSE)</f>
        <v>#N/A</v>
      </c>
    </row>
    <row r="44" spans="1:21" x14ac:dyDescent="0.25">
      <c r="A44" s="3">
        <v>8549</v>
      </c>
      <c r="B44" s="4" t="s">
        <v>1282</v>
      </c>
      <c r="C44" s="3">
        <v>17099</v>
      </c>
      <c r="D44" s="4" t="s">
        <v>1283</v>
      </c>
      <c r="E44" s="3">
        <v>4</v>
      </c>
      <c r="F44" s="4" t="s">
        <v>394</v>
      </c>
      <c r="G44" s="3">
        <v>4.0327399999999999E-2</v>
      </c>
      <c r="H44" s="5"/>
      <c r="I44" s="6">
        <v>26.26</v>
      </c>
      <c r="J44" s="4" t="s">
        <v>1267</v>
      </c>
      <c r="K44" s="6">
        <v>19.63</v>
      </c>
      <c r="L44" s="6"/>
      <c r="M44" s="6"/>
      <c r="N44" s="6"/>
      <c r="O44" s="6">
        <v>20.427272697999999</v>
      </c>
      <c r="P44">
        <f>IFERROR(IF(VLOOKUP(B44,'Packaged Beer &amp; Cider'!A:A,1,0)=B44,1,0),0)</f>
        <v>1</v>
      </c>
      <c r="Q44">
        <f>IFERROR(IF(VLOOKUP($B44,Wines!$A:$A,1,0)=$B44,1,0),0)</f>
        <v>0</v>
      </c>
      <c r="R44">
        <f>IFERROR(IF(VLOOKUP($B44,Spirits!$A:$A,1,0)=$B44,1,0),0)</f>
        <v>0</v>
      </c>
      <c r="S44" s="7">
        <f t="shared" si="1"/>
        <v>1</v>
      </c>
      <c r="U44" t="e">
        <f>VLOOKUP(B44,'Packaged Beer &amp; Cider'!$A$4:$A$28,1,FALSE)</f>
        <v>#N/A</v>
      </c>
    </row>
    <row r="45" spans="1:21" x14ac:dyDescent="0.25">
      <c r="A45" s="3">
        <v>8550</v>
      </c>
      <c r="B45" s="4" t="s">
        <v>1284</v>
      </c>
      <c r="C45" s="3">
        <v>31454</v>
      </c>
      <c r="D45" s="4" t="s">
        <v>1285</v>
      </c>
      <c r="E45" s="3">
        <v>4</v>
      </c>
      <c r="F45" s="4" t="s">
        <v>394</v>
      </c>
      <c r="G45" s="3">
        <v>4.0327399999999999E-2</v>
      </c>
      <c r="H45" s="5"/>
      <c r="I45" s="6">
        <v>26.26</v>
      </c>
      <c r="J45" s="4" t="s">
        <v>1267</v>
      </c>
      <c r="K45" s="6">
        <v>19.63</v>
      </c>
      <c r="L45" s="6"/>
      <c r="M45" s="6"/>
      <c r="N45" s="6"/>
      <c r="O45" s="6">
        <v>20.427272697999999</v>
      </c>
      <c r="P45">
        <f>IFERROR(IF(VLOOKUP(B45,'Packaged Beer &amp; Cider'!A:A,1,0)=B45,1,0),0)</f>
        <v>1</v>
      </c>
      <c r="Q45">
        <f>IFERROR(IF(VLOOKUP($B45,Wines!$A:$A,1,0)=$B45,1,0),0)</f>
        <v>0</v>
      </c>
      <c r="R45">
        <f>IFERROR(IF(VLOOKUP($B45,Spirits!$A:$A,1,0)=$B45,1,0),0)</f>
        <v>0</v>
      </c>
      <c r="S45" s="7">
        <f t="shared" si="1"/>
        <v>1</v>
      </c>
      <c r="U45" t="e">
        <f>VLOOKUP(B45,'Packaged Beer &amp; Cider'!$A$4:$A$28,1,FALSE)</f>
        <v>#N/A</v>
      </c>
    </row>
    <row r="46" spans="1:21" x14ac:dyDescent="0.25">
      <c r="A46" s="3">
        <v>8551</v>
      </c>
      <c r="B46" s="4" t="s">
        <v>1286</v>
      </c>
      <c r="C46" s="3">
        <v>15979</v>
      </c>
      <c r="D46" s="4" t="s">
        <v>1287</v>
      </c>
      <c r="E46" s="3">
        <v>4</v>
      </c>
      <c r="F46" s="4" t="s">
        <v>394</v>
      </c>
      <c r="G46" s="3">
        <v>4.0327399999999999E-2</v>
      </c>
      <c r="H46" s="5"/>
      <c r="I46" s="6">
        <v>26.26</v>
      </c>
      <c r="J46" s="4" t="s">
        <v>1267</v>
      </c>
      <c r="K46" s="6">
        <v>19.63</v>
      </c>
      <c r="L46" s="6"/>
      <c r="M46" s="6"/>
      <c r="N46" s="6"/>
      <c r="O46" s="6">
        <v>20.427272697999999</v>
      </c>
      <c r="P46">
        <f>IFERROR(IF(VLOOKUP(B46,'Packaged Beer &amp; Cider'!A:A,1,0)=B46,1,0),0)</f>
        <v>1</v>
      </c>
      <c r="Q46">
        <f>IFERROR(IF(VLOOKUP($B46,Wines!$A:$A,1,0)=$B46,1,0),0)</f>
        <v>0</v>
      </c>
      <c r="R46">
        <f>IFERROR(IF(VLOOKUP($B46,Spirits!$A:$A,1,0)=$B46,1,0),0)</f>
        <v>0</v>
      </c>
      <c r="S46" s="7">
        <f t="shared" si="1"/>
        <v>1</v>
      </c>
      <c r="U46" t="e">
        <f>VLOOKUP(B46,'Packaged Beer &amp; Cider'!$A$4:$A$28,1,FALSE)</f>
        <v>#N/A</v>
      </c>
    </row>
    <row r="47" spans="1:21" x14ac:dyDescent="0.25">
      <c r="A47" s="3">
        <v>8552</v>
      </c>
      <c r="B47" s="4" t="s">
        <v>1288</v>
      </c>
      <c r="C47" s="3">
        <v>4565</v>
      </c>
      <c r="D47" s="4" t="s">
        <v>1289</v>
      </c>
      <c r="E47" s="3">
        <v>4</v>
      </c>
      <c r="F47" s="4" t="s">
        <v>394</v>
      </c>
      <c r="G47" s="3">
        <v>4.0327399999999999E-2</v>
      </c>
      <c r="H47" s="5"/>
      <c r="I47" s="6">
        <v>26.26</v>
      </c>
      <c r="J47" s="4" t="s">
        <v>1267</v>
      </c>
      <c r="K47" s="6">
        <v>19.63</v>
      </c>
      <c r="L47" s="6"/>
      <c r="M47" s="6"/>
      <c r="N47" s="6"/>
      <c r="O47" s="6">
        <v>20.427272697999999</v>
      </c>
      <c r="P47">
        <f>IFERROR(IF(VLOOKUP(B47,'Packaged Beer &amp; Cider'!A:A,1,0)=B47,1,0),0)</f>
        <v>1</v>
      </c>
      <c r="Q47">
        <f>IFERROR(IF(VLOOKUP($B47,Wines!$A:$A,1,0)=$B47,1,0),0)</f>
        <v>0</v>
      </c>
      <c r="R47">
        <f>IFERROR(IF(VLOOKUP($B47,Spirits!$A:$A,1,0)=$B47,1,0),0)</f>
        <v>0</v>
      </c>
      <c r="S47" s="7">
        <f t="shared" si="1"/>
        <v>1</v>
      </c>
      <c r="U47" t="e">
        <f>VLOOKUP(B47,'Packaged Beer &amp; Cider'!$A$4:$A$28,1,FALSE)</f>
        <v>#N/A</v>
      </c>
    </row>
    <row r="48" spans="1:21" x14ac:dyDescent="0.25">
      <c r="A48" s="3">
        <v>11428</v>
      </c>
      <c r="B48" s="4" t="s">
        <v>1290</v>
      </c>
      <c r="C48" s="3">
        <v>81625</v>
      </c>
      <c r="D48" s="4" t="s">
        <v>1291</v>
      </c>
      <c r="E48" s="3">
        <v>4</v>
      </c>
      <c r="F48" s="4" t="s">
        <v>394</v>
      </c>
      <c r="G48" s="3">
        <v>4.0327399999999999E-2</v>
      </c>
      <c r="H48" s="5"/>
      <c r="I48" s="6">
        <v>26.26</v>
      </c>
      <c r="J48" s="4" t="s">
        <v>1267</v>
      </c>
      <c r="K48" s="6">
        <v>19.63</v>
      </c>
      <c r="L48" s="6"/>
      <c r="M48" s="6"/>
      <c r="N48" s="6"/>
      <c r="O48" s="6">
        <v>20.427272697999999</v>
      </c>
      <c r="P48">
        <f>IFERROR(IF(VLOOKUP(B48,'Packaged Beer &amp; Cider'!A:A,1,0)=B48,1,0),0)</f>
        <v>1</v>
      </c>
      <c r="Q48">
        <f>IFERROR(IF(VLOOKUP($B48,Wines!$A:$A,1,0)=$B48,1,0),0)</f>
        <v>0</v>
      </c>
      <c r="R48">
        <f>IFERROR(IF(VLOOKUP($B48,Spirits!$A:$A,1,0)=$B48,1,0),0)</f>
        <v>0</v>
      </c>
      <c r="S48" s="7">
        <f t="shared" si="1"/>
        <v>1</v>
      </c>
      <c r="U48" t="e">
        <f>VLOOKUP(B48,'Packaged Beer &amp; Cider'!$A$4:$A$28,1,FALSE)</f>
        <v>#N/A</v>
      </c>
    </row>
    <row r="49" spans="1:21" x14ac:dyDescent="0.25">
      <c r="A49" s="3">
        <v>11570</v>
      </c>
      <c r="B49" s="4" t="s">
        <v>1324</v>
      </c>
      <c r="C49" s="3">
        <v>88167</v>
      </c>
      <c r="D49" s="4" t="s">
        <v>1323</v>
      </c>
      <c r="E49" s="3">
        <v>4</v>
      </c>
      <c r="F49" s="4" t="s">
        <v>394</v>
      </c>
      <c r="G49" s="3">
        <v>4.0327399999999999E-2</v>
      </c>
      <c r="H49" s="5"/>
      <c r="I49" s="6">
        <v>26.26</v>
      </c>
      <c r="J49" s="4" t="s">
        <v>1267</v>
      </c>
      <c r="K49" s="6">
        <v>19.63</v>
      </c>
      <c r="L49" s="6"/>
      <c r="M49" s="6"/>
      <c r="N49" s="6"/>
      <c r="O49" s="6">
        <v>20.427272697999999</v>
      </c>
      <c r="P49">
        <f>IFERROR(IF(VLOOKUP(B49,'Packaged Beer &amp; Cider'!A:A,1,0)=B49,1,0),0)</f>
        <v>1</v>
      </c>
      <c r="Q49">
        <f>IFERROR(IF(VLOOKUP($B49,Wines!$A:$A,1,0)=$B49,1,0),0)</f>
        <v>0</v>
      </c>
      <c r="R49">
        <f>IFERROR(IF(VLOOKUP($B49,Spirits!$A:$A,1,0)=$B49,1,0),0)</f>
        <v>0</v>
      </c>
      <c r="S49" s="7">
        <f t="shared" si="1"/>
        <v>1</v>
      </c>
      <c r="U49" t="e">
        <f>VLOOKUP(B49,'Packaged Beer &amp; Cider'!$A$4:$A$28,1,FALSE)</f>
        <v>#N/A</v>
      </c>
    </row>
    <row r="50" spans="1:21" x14ac:dyDescent="0.25">
      <c r="A50" s="3">
        <v>6520</v>
      </c>
      <c r="B50" s="4" t="s">
        <v>1292</v>
      </c>
      <c r="C50" s="3">
        <v>17410</v>
      </c>
      <c r="D50" s="4" t="s">
        <v>1293</v>
      </c>
      <c r="E50" s="3">
        <v>4</v>
      </c>
      <c r="F50" s="4" t="s">
        <v>1294</v>
      </c>
      <c r="G50" s="3">
        <v>4.0327399999999999E-2</v>
      </c>
      <c r="H50" s="5"/>
      <c r="I50" s="6">
        <v>32.94</v>
      </c>
      <c r="J50" s="4" t="s">
        <v>1267</v>
      </c>
      <c r="K50" s="6">
        <v>21.1</v>
      </c>
      <c r="L50" s="6"/>
      <c r="M50" s="6"/>
      <c r="N50" s="6"/>
      <c r="O50" s="6">
        <v>21.897272698000002</v>
      </c>
      <c r="P50">
        <f>IFERROR(IF(VLOOKUP(B50,'Packaged Beer &amp; Cider'!A:A,1,0)=B50,1,0),0)</f>
        <v>1</v>
      </c>
      <c r="Q50">
        <f>IFERROR(IF(VLOOKUP($B50,Wines!$A:$A,1,0)=$B50,1,0),0)</f>
        <v>0</v>
      </c>
      <c r="R50">
        <f>IFERROR(IF(VLOOKUP($B50,Spirits!$A:$A,1,0)=$B50,1,0),0)</f>
        <v>0</v>
      </c>
      <c r="S50" s="7">
        <f t="shared" si="1"/>
        <v>1</v>
      </c>
      <c r="U50" t="e">
        <f>VLOOKUP(B50,'Packaged Beer &amp; Cider'!$A$4:$A$28,1,FALSE)</f>
        <v>#N/A</v>
      </c>
    </row>
    <row r="51" spans="1:21" x14ac:dyDescent="0.25">
      <c r="A51" s="3">
        <v>6573</v>
      </c>
      <c r="B51" s="4" t="s">
        <v>1295</v>
      </c>
      <c r="C51" s="3">
        <v>5019</v>
      </c>
      <c r="D51" s="4" t="s">
        <v>1296</v>
      </c>
      <c r="E51" s="3">
        <v>4</v>
      </c>
      <c r="F51" s="4" t="s">
        <v>1294</v>
      </c>
      <c r="G51" s="3">
        <v>4.0327399999999999E-2</v>
      </c>
      <c r="H51" s="5"/>
      <c r="I51" s="6">
        <v>31.38</v>
      </c>
      <c r="J51" s="4" t="s">
        <v>1267</v>
      </c>
      <c r="K51" s="6">
        <v>19.809999999999999</v>
      </c>
      <c r="L51" s="6"/>
      <c r="M51" s="6"/>
      <c r="N51" s="6"/>
      <c r="O51" s="6">
        <v>20.607272697999999</v>
      </c>
      <c r="P51">
        <f>IFERROR(IF(VLOOKUP(B51,'Packaged Beer &amp; Cider'!A:A,1,0)=B51,1,0),0)</f>
        <v>1</v>
      </c>
      <c r="Q51">
        <f>IFERROR(IF(VLOOKUP($B51,Wines!$A:$A,1,0)=$B51,1,0),0)</f>
        <v>0</v>
      </c>
      <c r="R51">
        <f>IFERROR(IF(VLOOKUP($B51,Spirits!$A:$A,1,0)=$B51,1,0),0)</f>
        <v>0</v>
      </c>
      <c r="S51" s="7">
        <f t="shared" si="1"/>
        <v>1</v>
      </c>
      <c r="U51" t="e">
        <f>VLOOKUP(B51,'Packaged Beer &amp; Cider'!$A$4:$A$28,1,FALSE)</f>
        <v>#N/A</v>
      </c>
    </row>
    <row r="52" spans="1:21" x14ac:dyDescent="0.25">
      <c r="A52" s="3">
        <v>6574</v>
      </c>
      <c r="B52" s="4" t="s">
        <v>1297</v>
      </c>
      <c r="C52" s="3">
        <v>5018</v>
      </c>
      <c r="D52" s="4" t="s">
        <v>1298</v>
      </c>
      <c r="E52" s="3">
        <v>4</v>
      </c>
      <c r="F52" s="4" t="s">
        <v>1294</v>
      </c>
      <c r="G52" s="3">
        <v>4.0327399999999999E-2</v>
      </c>
      <c r="H52" s="5"/>
      <c r="I52" s="6">
        <v>31.38</v>
      </c>
      <c r="J52" s="4" t="s">
        <v>1267</v>
      </c>
      <c r="K52" s="6">
        <v>19.559999999999999</v>
      </c>
      <c r="L52" s="6"/>
      <c r="M52" s="6"/>
      <c r="N52" s="6"/>
      <c r="O52" s="6">
        <v>20.357272697999999</v>
      </c>
      <c r="P52">
        <f>IFERROR(IF(VLOOKUP(B52,'Packaged Beer &amp; Cider'!A:A,1,0)=B52,1,0),0)</f>
        <v>1</v>
      </c>
      <c r="Q52">
        <f>IFERROR(IF(VLOOKUP($B52,Wines!$A:$A,1,0)=$B52,1,0),0)</f>
        <v>0</v>
      </c>
      <c r="R52">
        <f>IFERROR(IF(VLOOKUP($B52,Spirits!$A:$A,1,0)=$B52,1,0),0)</f>
        <v>0</v>
      </c>
      <c r="S52" s="7">
        <f t="shared" si="1"/>
        <v>1</v>
      </c>
      <c r="U52" t="e">
        <f>VLOOKUP(B52,'Packaged Beer &amp; Cider'!$A$4:$A$28,1,FALSE)</f>
        <v>#N/A</v>
      </c>
    </row>
    <row r="53" spans="1:21" x14ac:dyDescent="0.25">
      <c r="A53" s="3">
        <v>11461</v>
      </c>
      <c r="B53" s="4" t="s">
        <v>1299</v>
      </c>
      <c r="C53" s="3">
        <v>83154</v>
      </c>
      <c r="D53" s="4" t="s">
        <v>1300</v>
      </c>
      <c r="E53" s="3">
        <v>4</v>
      </c>
      <c r="F53" s="4" t="s">
        <v>1294</v>
      </c>
      <c r="G53" s="3">
        <v>4.0327399999999999E-2</v>
      </c>
      <c r="H53" s="5"/>
      <c r="I53" s="6">
        <v>31.38</v>
      </c>
      <c r="J53" s="4" t="s">
        <v>1267</v>
      </c>
      <c r="K53" s="6">
        <v>19.809999999999999</v>
      </c>
      <c r="L53" s="6"/>
      <c r="M53" s="6"/>
      <c r="N53" s="6"/>
      <c r="O53" s="6">
        <v>20.607272697999999</v>
      </c>
      <c r="P53">
        <f>IFERROR(IF(VLOOKUP(B53,'Packaged Beer &amp; Cider'!A:A,1,0)=B53,1,0),0)</f>
        <v>1</v>
      </c>
      <c r="Q53">
        <f>IFERROR(IF(VLOOKUP($B53,Wines!$A:$A,1,0)=$B53,1,0),0)</f>
        <v>0</v>
      </c>
      <c r="R53">
        <f>IFERROR(IF(VLOOKUP($B53,Spirits!$A:$A,1,0)=$B53,1,0),0)</f>
        <v>0</v>
      </c>
      <c r="S53" s="7">
        <f t="shared" si="1"/>
        <v>1</v>
      </c>
      <c r="U53" t="e">
        <f>VLOOKUP(B53,'Packaged Beer &amp; Cider'!$A$4:$A$28,1,FALSE)</f>
        <v>#N/A</v>
      </c>
    </row>
    <row r="54" spans="1:21" x14ac:dyDescent="0.25">
      <c r="A54" s="3">
        <v>11507</v>
      </c>
      <c r="B54" s="4" t="s">
        <v>1301</v>
      </c>
      <c r="C54" s="3">
        <v>85012</v>
      </c>
      <c r="D54" s="4" t="s">
        <v>1302</v>
      </c>
      <c r="E54" s="3">
        <v>4</v>
      </c>
      <c r="F54" s="4" t="s">
        <v>1294</v>
      </c>
      <c r="G54" s="3">
        <v>4.0327399999999999E-2</v>
      </c>
      <c r="H54" s="5"/>
      <c r="I54" s="6">
        <v>31.38</v>
      </c>
      <c r="J54" s="4" t="s">
        <v>1267</v>
      </c>
      <c r="K54" s="6">
        <v>19.079999999999998</v>
      </c>
      <c r="L54" s="6"/>
      <c r="M54" s="6"/>
      <c r="N54" s="6"/>
      <c r="O54" s="6">
        <v>19.877272697999999</v>
      </c>
      <c r="P54">
        <f>IFERROR(IF(VLOOKUP(B54,'Packaged Beer &amp; Cider'!A:A,1,0)=B54,1,0),0)</f>
        <v>1</v>
      </c>
      <c r="Q54">
        <f>IFERROR(IF(VLOOKUP($B54,Wines!$A:$A,1,0)=$B54,1,0),0)</f>
        <v>0</v>
      </c>
      <c r="R54">
        <f>IFERROR(IF(VLOOKUP($B54,Spirits!$A:$A,1,0)=$B54,1,0),0)</f>
        <v>0</v>
      </c>
      <c r="S54" s="7">
        <f t="shared" si="1"/>
        <v>1</v>
      </c>
      <c r="U54" t="e">
        <f>VLOOKUP(B54,'Packaged Beer &amp; Cider'!$A$4:$A$28,1,FALSE)</f>
        <v>#N/A</v>
      </c>
    </row>
    <row r="55" spans="1:21" x14ac:dyDescent="0.25">
      <c r="A55" s="3">
        <v>11505</v>
      </c>
      <c r="B55" s="4" t="s">
        <v>139</v>
      </c>
      <c r="C55" s="3">
        <v>84884</v>
      </c>
      <c r="D55" s="4" t="s">
        <v>140</v>
      </c>
      <c r="E55" s="3">
        <v>4</v>
      </c>
      <c r="F55" s="4" t="s">
        <v>40</v>
      </c>
      <c r="G55" s="3">
        <v>4.0327399999999999E-2</v>
      </c>
      <c r="H55" s="5"/>
      <c r="I55" s="6">
        <v>44.97</v>
      </c>
      <c r="J55" s="4" t="s">
        <v>1341</v>
      </c>
      <c r="K55" s="6">
        <v>12.95</v>
      </c>
      <c r="L55" s="6"/>
      <c r="M55" s="6"/>
      <c r="N55" s="6"/>
      <c r="O55" s="6">
        <v>13.747272698</v>
      </c>
      <c r="P55">
        <f>IFERROR(IF(VLOOKUP(B55,'Packaged Beer &amp; Cider'!A:A,1,0)=B55,1,0),0)</f>
        <v>1</v>
      </c>
      <c r="Q55">
        <f>IFERROR(IF(VLOOKUP($B55,Wines!$A:$A,1,0)=$B55,1,0),0)</f>
        <v>0</v>
      </c>
      <c r="R55">
        <f>IFERROR(IF(VLOOKUP($B55,Spirits!$A:$A,1,0)=$B55,1,0),0)</f>
        <v>0</v>
      </c>
      <c r="S55" s="7">
        <f t="shared" si="1"/>
        <v>1</v>
      </c>
      <c r="U55" t="str">
        <f>VLOOKUP(B55,'Packaged Beer &amp; Cider'!$A$4:$A$28,1,FALSE)</f>
        <v>M11505</v>
      </c>
    </row>
    <row r="56" spans="1:21" x14ac:dyDescent="0.25">
      <c r="A56" s="3">
        <v>6734</v>
      </c>
      <c r="B56" s="4" t="s">
        <v>100</v>
      </c>
      <c r="C56" s="3">
        <v>29270</v>
      </c>
      <c r="D56" s="4" t="s">
        <v>101</v>
      </c>
      <c r="E56" s="3">
        <v>4.5999999999999996</v>
      </c>
      <c r="F56" s="4" t="s">
        <v>92</v>
      </c>
      <c r="G56" s="3">
        <v>4.8392900000000003E-2</v>
      </c>
      <c r="H56" s="5"/>
      <c r="I56" s="6">
        <v>38.979999999999997</v>
      </c>
      <c r="J56" s="4" t="s">
        <v>1341</v>
      </c>
      <c r="K56" s="6">
        <v>16.940000000000001</v>
      </c>
      <c r="L56" s="6"/>
      <c r="M56" s="6"/>
      <c r="N56" s="6"/>
      <c r="O56" s="6">
        <v>17.896727633000001</v>
      </c>
      <c r="P56">
        <f>IFERROR(IF(VLOOKUP(B56,'Packaged Beer &amp; Cider'!A:A,1,0)=B56,1,0),0)</f>
        <v>1</v>
      </c>
      <c r="Q56">
        <f>IFERROR(IF(VLOOKUP($B56,Wines!$A:$A,1,0)=$B56,1,0),0)</f>
        <v>0</v>
      </c>
      <c r="R56">
        <f>IFERROR(IF(VLOOKUP($B56,Spirits!$A:$A,1,0)=$B56,1,0),0)</f>
        <v>0</v>
      </c>
      <c r="S56" s="7">
        <f t="shared" si="1"/>
        <v>1</v>
      </c>
      <c r="U56" t="str">
        <f>VLOOKUP(B56,'Packaged Beer &amp; Cider'!$A$4:$A$28,1,FALSE)</f>
        <v>M6734</v>
      </c>
    </row>
    <row r="57" spans="1:21" x14ac:dyDescent="0.25">
      <c r="A57" s="3">
        <v>10940</v>
      </c>
      <c r="B57" s="4" t="s">
        <v>156</v>
      </c>
      <c r="C57" s="3">
        <v>55633</v>
      </c>
      <c r="D57" s="4" t="s">
        <v>157</v>
      </c>
      <c r="E57" s="3">
        <v>5.4</v>
      </c>
      <c r="F57" s="4" t="s">
        <v>61</v>
      </c>
      <c r="G57" s="3">
        <v>4.8392900000000003E-2</v>
      </c>
      <c r="H57" s="5"/>
      <c r="I57" s="6">
        <v>40.44</v>
      </c>
      <c r="J57" s="4" t="s">
        <v>1342</v>
      </c>
      <c r="K57" s="6">
        <v>22.92</v>
      </c>
      <c r="L57" s="6"/>
      <c r="M57" s="6"/>
      <c r="N57" s="6"/>
      <c r="O57" s="6">
        <v>23.876727633000002</v>
      </c>
      <c r="P57">
        <f>IFERROR(IF(VLOOKUP(B57,'Packaged Beer &amp; Cider'!A:A,1,0)=B57,1,0),0)</f>
        <v>1</v>
      </c>
      <c r="Q57">
        <f>IFERROR(IF(VLOOKUP($B57,Wines!$A:$A,1,0)=$B57,1,0),0)</f>
        <v>0</v>
      </c>
      <c r="R57">
        <f>IFERROR(IF(VLOOKUP($B57,Spirits!$A:$A,1,0)=$B57,1,0),0)</f>
        <v>0</v>
      </c>
      <c r="S57" s="7">
        <f t="shared" si="1"/>
        <v>1</v>
      </c>
      <c r="U57" t="str">
        <f>VLOOKUP(B57,'Packaged Beer &amp; Cider'!$A$4:$A$28,1,FALSE)</f>
        <v>M10940</v>
      </c>
    </row>
    <row r="58" spans="1:21" x14ac:dyDescent="0.25">
      <c r="A58" s="3">
        <v>11518</v>
      </c>
      <c r="B58" s="4" t="s">
        <v>158</v>
      </c>
      <c r="C58" s="3">
        <v>85795</v>
      </c>
      <c r="D58" s="4" t="s">
        <v>159</v>
      </c>
      <c r="E58" s="3">
        <v>5.2</v>
      </c>
      <c r="F58" s="4" t="s">
        <v>95</v>
      </c>
      <c r="G58" s="3">
        <v>0.05</v>
      </c>
      <c r="H58" s="5"/>
      <c r="I58" s="6">
        <v>42.33</v>
      </c>
      <c r="J58" s="4" t="s">
        <v>1342</v>
      </c>
      <c r="K58" s="6">
        <v>29.01</v>
      </c>
      <c r="L58" s="6"/>
      <c r="M58" s="6"/>
      <c r="N58" s="6"/>
      <c r="O58" s="6">
        <v>29.9985</v>
      </c>
      <c r="P58">
        <f>IFERROR(IF(VLOOKUP(B58,'Packaged Beer &amp; Cider'!A:A,1,0)=B58,1,0),0)</f>
        <v>1</v>
      </c>
      <c r="Q58">
        <f>IFERROR(IF(VLOOKUP($B58,Wines!$A:$A,1,0)=$B58,1,0),0)</f>
        <v>0</v>
      </c>
      <c r="R58">
        <f>IFERROR(IF(VLOOKUP($B58,Spirits!$A:$A,1,0)=$B58,1,0),0)</f>
        <v>0</v>
      </c>
      <c r="S58" s="7">
        <f t="shared" si="1"/>
        <v>1</v>
      </c>
      <c r="U58" t="str">
        <f>VLOOKUP(B58,'Packaged Beer &amp; Cider'!$A$4:$A$28,1,FALSE)</f>
        <v>M11518</v>
      </c>
    </row>
    <row r="59" spans="1:21" x14ac:dyDescent="0.25">
      <c r="A59" s="3">
        <v>7724</v>
      </c>
      <c r="B59" s="4" t="s">
        <v>104</v>
      </c>
      <c r="C59" s="3">
        <v>73903</v>
      </c>
      <c r="D59" s="4" t="s">
        <v>105</v>
      </c>
      <c r="E59" s="3">
        <v>4.5</v>
      </c>
      <c r="F59" s="4" t="s">
        <v>40</v>
      </c>
      <c r="G59" s="3">
        <v>4.8392900000000003E-2</v>
      </c>
      <c r="H59" s="5"/>
      <c r="I59" s="6">
        <v>44.45</v>
      </c>
      <c r="J59" s="4" t="s">
        <v>1341</v>
      </c>
      <c r="K59" s="6">
        <v>17.93</v>
      </c>
      <c r="L59" s="6"/>
      <c r="M59" s="6"/>
      <c r="N59" s="6"/>
      <c r="O59" s="6">
        <v>18.886727633</v>
      </c>
      <c r="P59">
        <f>IFERROR(IF(VLOOKUP(B59,'Packaged Beer &amp; Cider'!A:A,1,0)=B59,1,0),0)</f>
        <v>1</v>
      </c>
      <c r="Q59">
        <f>IFERROR(IF(VLOOKUP($B59,Wines!$A:$A,1,0)=$B59,1,0),0)</f>
        <v>0</v>
      </c>
      <c r="R59">
        <f>IFERROR(IF(VLOOKUP($B59,Spirits!$A:$A,1,0)=$B59,1,0),0)</f>
        <v>0</v>
      </c>
      <c r="S59" s="7">
        <f t="shared" si="1"/>
        <v>1</v>
      </c>
      <c r="U59" t="str">
        <f>VLOOKUP(B59,'Packaged Beer &amp; Cider'!$A$4:$A$28,1,FALSE)</f>
        <v>M7724</v>
      </c>
    </row>
    <row r="60" spans="1:21" x14ac:dyDescent="0.25">
      <c r="A60" s="3">
        <v>11358</v>
      </c>
      <c r="B60" s="4" t="s">
        <v>141</v>
      </c>
      <c r="C60" s="3">
        <v>73904</v>
      </c>
      <c r="D60" s="4" t="s">
        <v>142</v>
      </c>
      <c r="E60" s="3">
        <v>4.5</v>
      </c>
      <c r="F60" s="4" t="s">
        <v>40</v>
      </c>
      <c r="G60" s="3">
        <v>4.8392900000000003E-2</v>
      </c>
      <c r="H60" s="5"/>
      <c r="I60" s="6">
        <v>46.55</v>
      </c>
      <c r="J60" s="4" t="s">
        <v>1341</v>
      </c>
      <c r="K60" s="6">
        <v>24.71</v>
      </c>
      <c r="L60" s="6"/>
      <c r="M60" s="6"/>
      <c r="N60" s="6"/>
      <c r="O60" s="6">
        <v>25.666727633000001</v>
      </c>
      <c r="P60">
        <f>IFERROR(IF(VLOOKUP(B60,'Packaged Beer &amp; Cider'!A:A,1,0)=B60,1,0),0)</f>
        <v>1</v>
      </c>
      <c r="Q60">
        <f>IFERROR(IF(VLOOKUP($B60,Wines!$A:$A,1,0)=$B60,1,0),0)</f>
        <v>0</v>
      </c>
      <c r="R60">
        <f>IFERROR(IF(VLOOKUP($B60,Spirits!$A:$A,1,0)=$B60,1,0),0)</f>
        <v>0</v>
      </c>
      <c r="S60" s="7">
        <f t="shared" si="1"/>
        <v>1</v>
      </c>
      <c r="U60" t="str">
        <f>VLOOKUP(B60,'Packaged Beer &amp; Cider'!$A$4:$A$28,1,FALSE)</f>
        <v>M11358</v>
      </c>
    </row>
    <row r="61" spans="1:21" x14ac:dyDescent="0.25">
      <c r="A61" s="3">
        <v>11417</v>
      </c>
      <c r="B61" s="4" t="s">
        <v>143</v>
      </c>
      <c r="C61" s="3">
        <v>81639</v>
      </c>
      <c r="D61" s="4" t="s">
        <v>144</v>
      </c>
      <c r="E61" s="3">
        <v>4.5</v>
      </c>
      <c r="F61" s="4" t="s">
        <v>61</v>
      </c>
      <c r="G61" s="3">
        <v>4.8392900000000003E-2</v>
      </c>
      <c r="H61" s="5"/>
      <c r="I61" s="6">
        <v>33.36</v>
      </c>
      <c r="J61" s="4" t="s">
        <v>1341</v>
      </c>
      <c r="K61" s="6">
        <v>19.47</v>
      </c>
      <c r="L61" s="6"/>
      <c r="M61" s="6"/>
      <c r="N61" s="6"/>
      <c r="O61" s="6">
        <v>20.426727632999999</v>
      </c>
      <c r="P61">
        <f>IFERROR(IF(VLOOKUP(B61,'Packaged Beer &amp; Cider'!A:A,1,0)=B61,1,0),0)</f>
        <v>1</v>
      </c>
      <c r="Q61">
        <f>IFERROR(IF(VLOOKUP($B61,Wines!$A:$A,1,0)=$B61,1,0),0)</f>
        <v>0</v>
      </c>
      <c r="R61">
        <f>IFERROR(IF(VLOOKUP($B61,Spirits!$A:$A,1,0)=$B61,1,0),0)</f>
        <v>0</v>
      </c>
      <c r="S61" s="7">
        <f t="shared" si="1"/>
        <v>1</v>
      </c>
      <c r="U61" t="str">
        <f>VLOOKUP(B61,'Packaged Beer &amp; Cider'!$A$4:$A$28,1,FALSE)</f>
        <v>M11417</v>
      </c>
    </row>
    <row r="62" spans="1:21" x14ac:dyDescent="0.25">
      <c r="A62" s="3">
        <v>4153</v>
      </c>
      <c r="B62" s="4" t="s">
        <v>84</v>
      </c>
      <c r="C62" s="3">
        <v>47393</v>
      </c>
      <c r="D62" s="4" t="s">
        <v>1312</v>
      </c>
      <c r="E62" s="3">
        <v>4</v>
      </c>
      <c r="F62" s="4" t="s">
        <v>61</v>
      </c>
      <c r="G62" s="3">
        <v>4.8392900000000003E-2</v>
      </c>
      <c r="H62" s="5"/>
      <c r="I62" s="6">
        <v>37.01</v>
      </c>
      <c r="J62" s="4" t="s">
        <v>1341</v>
      </c>
      <c r="K62" s="6">
        <v>14.91</v>
      </c>
      <c r="L62" s="6"/>
      <c r="M62" s="6"/>
      <c r="N62" s="6"/>
      <c r="O62" s="6">
        <v>15.866727633</v>
      </c>
      <c r="P62">
        <f>IFERROR(IF(VLOOKUP(B62,'Packaged Beer &amp; Cider'!A:A,1,0)=B62,1,0),0)</f>
        <v>1</v>
      </c>
      <c r="Q62">
        <f>IFERROR(IF(VLOOKUP($B62,Wines!$A:$A,1,0)=$B62,1,0),0)</f>
        <v>0</v>
      </c>
      <c r="R62">
        <f>IFERROR(IF(VLOOKUP($B62,Spirits!$A:$A,1,0)=$B62,1,0),0)</f>
        <v>0</v>
      </c>
      <c r="S62" s="7">
        <f t="shared" si="1"/>
        <v>1</v>
      </c>
      <c r="U62" t="str">
        <f>VLOOKUP(B62,'Packaged Beer &amp; Cider'!$A$4:$A$28,1,FALSE)</f>
        <v>M4153</v>
      </c>
    </row>
    <row r="63" spans="1:21" x14ac:dyDescent="0.25">
      <c r="A63" s="3">
        <v>4364</v>
      </c>
      <c r="B63" s="4" t="s">
        <v>86</v>
      </c>
      <c r="C63" s="3">
        <v>4799</v>
      </c>
      <c r="D63" s="4" t="s">
        <v>87</v>
      </c>
      <c r="E63" s="3">
        <v>4.5</v>
      </c>
      <c r="F63" s="4" t="s">
        <v>40</v>
      </c>
      <c r="G63" s="3">
        <v>4.8392900000000003E-2</v>
      </c>
      <c r="H63" s="5"/>
      <c r="I63" s="6">
        <v>46.66</v>
      </c>
      <c r="J63" s="4" t="s">
        <v>1341</v>
      </c>
      <c r="K63" s="6">
        <v>18.55</v>
      </c>
      <c r="L63" s="6"/>
      <c r="M63" s="6"/>
      <c r="N63" s="6"/>
      <c r="O63" s="6">
        <v>19.506727633000001</v>
      </c>
      <c r="P63">
        <f>IFERROR(IF(VLOOKUP(B63,'Packaged Beer &amp; Cider'!A:A,1,0)=B63,1,0),0)</f>
        <v>1</v>
      </c>
      <c r="Q63">
        <f>IFERROR(IF(VLOOKUP($B63,Wines!$A:$A,1,0)=$B63,1,0),0)</f>
        <v>0</v>
      </c>
      <c r="R63">
        <f>IFERROR(IF(VLOOKUP($B63,Spirits!$A:$A,1,0)=$B63,1,0),0)</f>
        <v>0</v>
      </c>
      <c r="S63" s="7">
        <f t="shared" si="1"/>
        <v>1</v>
      </c>
      <c r="U63" t="str">
        <f>VLOOKUP(B63,'Packaged Beer &amp; Cider'!$A$4:$A$28,1,FALSE)</f>
        <v>M4364</v>
      </c>
    </row>
    <row r="64" spans="1:21" x14ac:dyDescent="0.25">
      <c r="A64" s="3">
        <v>11243</v>
      </c>
      <c r="B64" s="4" t="s">
        <v>125</v>
      </c>
      <c r="C64" s="3">
        <v>71181</v>
      </c>
      <c r="D64" s="4" t="s">
        <v>126</v>
      </c>
      <c r="E64" s="3">
        <v>3.8</v>
      </c>
      <c r="F64" s="4" t="s">
        <v>127</v>
      </c>
      <c r="G64" s="3">
        <v>4.8392900000000003E-2</v>
      </c>
      <c r="H64" s="5"/>
      <c r="I64" s="6">
        <v>39.28</v>
      </c>
      <c r="J64" s="4" t="s">
        <v>1343</v>
      </c>
      <c r="K64" s="6">
        <v>25.46</v>
      </c>
      <c r="L64" s="6"/>
      <c r="M64" s="6"/>
      <c r="N64" s="6"/>
      <c r="O64" s="6">
        <v>26.416727633000001</v>
      </c>
      <c r="P64">
        <f>IFERROR(IF(VLOOKUP(B64,'Packaged Beer &amp; Cider'!A:A,1,0)=B64,1,0),0)</f>
        <v>1</v>
      </c>
      <c r="Q64">
        <f>IFERROR(IF(VLOOKUP($B64,Wines!$A:$A,1,0)=$B64,1,0),0)</f>
        <v>0</v>
      </c>
      <c r="R64">
        <f>IFERROR(IF(VLOOKUP($B64,Spirits!$A:$A,1,0)=$B64,1,0),0)</f>
        <v>0</v>
      </c>
      <c r="S64" s="7">
        <f t="shared" si="1"/>
        <v>1</v>
      </c>
      <c r="U64" t="str">
        <f>VLOOKUP(B64,'Packaged Beer &amp; Cider'!$A$4:$A$28,1,FALSE)</f>
        <v>M11243</v>
      </c>
    </row>
    <row r="65" spans="1:21" x14ac:dyDescent="0.25">
      <c r="A65" s="3">
        <v>6467</v>
      </c>
      <c r="B65" s="4" t="s">
        <v>145</v>
      </c>
      <c r="C65" s="3">
        <v>21184</v>
      </c>
      <c r="D65" s="4" t="s">
        <v>146</v>
      </c>
      <c r="E65" s="3">
        <v>5.9</v>
      </c>
      <c r="F65" s="4" t="s">
        <v>92</v>
      </c>
      <c r="G65" s="3">
        <v>4.8392900000000003E-2</v>
      </c>
      <c r="H65" s="5"/>
      <c r="I65" s="6">
        <v>36.159999999999997</v>
      </c>
      <c r="J65" s="4" t="s">
        <v>1341</v>
      </c>
      <c r="K65" s="6">
        <v>22.49</v>
      </c>
      <c r="L65" s="6"/>
      <c r="M65" s="6"/>
      <c r="N65" s="6"/>
      <c r="O65" s="6">
        <v>23.446727632999998</v>
      </c>
      <c r="P65">
        <f>IFERROR(IF(VLOOKUP(B65,'Packaged Beer &amp; Cider'!A:A,1,0)=B65,1,0),0)</f>
        <v>1</v>
      </c>
      <c r="Q65">
        <f>IFERROR(IF(VLOOKUP($B65,Wines!$A:$A,1,0)=$B65,1,0),0)</f>
        <v>0</v>
      </c>
      <c r="R65">
        <f>IFERROR(IF(VLOOKUP($B65,Spirits!$A:$A,1,0)=$B65,1,0),0)</f>
        <v>0</v>
      </c>
      <c r="S65" s="7">
        <f t="shared" si="1"/>
        <v>1</v>
      </c>
      <c r="U65" t="str">
        <f>VLOOKUP(B65,'Packaged Beer &amp; Cider'!$A$4:$A$28,1,FALSE)</f>
        <v>M6467</v>
      </c>
    </row>
    <row r="66" spans="1:21" x14ac:dyDescent="0.25">
      <c r="A66" s="3">
        <v>7019</v>
      </c>
      <c r="B66" s="4" t="s">
        <v>160</v>
      </c>
      <c r="C66" s="3">
        <v>46400</v>
      </c>
      <c r="D66" s="4" t="s">
        <v>161</v>
      </c>
      <c r="E66" s="3">
        <v>8.5</v>
      </c>
      <c r="F66" s="4" t="s">
        <v>162</v>
      </c>
      <c r="G66" s="3">
        <v>4.8392999999999999E-2</v>
      </c>
      <c r="H66" s="5"/>
      <c r="I66" s="6">
        <v>65.150000000000006</v>
      </c>
      <c r="J66" s="4" t="s">
        <v>1342</v>
      </c>
      <c r="K66" s="6">
        <v>37.29</v>
      </c>
      <c r="L66" s="6"/>
      <c r="M66" s="6"/>
      <c r="N66" s="6"/>
      <c r="O66" s="6">
        <v>38.246729609999996</v>
      </c>
      <c r="P66">
        <f>IFERROR(IF(VLOOKUP(B66,'Packaged Beer &amp; Cider'!A:A,1,0)=B66,1,0),0)</f>
        <v>1</v>
      </c>
      <c r="Q66">
        <f>IFERROR(IF(VLOOKUP($B66,Wines!$A:$A,1,0)=$B66,1,0),0)</f>
        <v>0</v>
      </c>
      <c r="R66">
        <f>IFERROR(IF(VLOOKUP($B66,Spirits!$A:$A,1,0)=$B66,1,0),0)</f>
        <v>0</v>
      </c>
      <c r="S66" s="7">
        <f t="shared" si="1"/>
        <v>1</v>
      </c>
      <c r="U66" t="str">
        <f>VLOOKUP(B66,'Packaged Beer &amp; Cider'!$A$4:$A$28,1,FALSE)</f>
        <v>M7019</v>
      </c>
    </row>
    <row r="67" spans="1:21" x14ac:dyDescent="0.25">
      <c r="A67" s="3">
        <v>10091</v>
      </c>
      <c r="B67" s="4" t="s">
        <v>163</v>
      </c>
      <c r="C67" s="3">
        <v>69363</v>
      </c>
      <c r="D67" s="4" t="s">
        <v>164</v>
      </c>
      <c r="E67" s="3">
        <v>4.5999999999999996</v>
      </c>
      <c r="F67" s="4" t="s">
        <v>165</v>
      </c>
      <c r="G67" s="3">
        <v>4.8392900000000003E-2</v>
      </c>
      <c r="H67" s="5"/>
      <c r="I67" s="6">
        <v>37.79</v>
      </c>
      <c r="J67" s="4" t="s">
        <v>1342</v>
      </c>
      <c r="K67" s="6">
        <v>19.55</v>
      </c>
      <c r="L67" s="6"/>
      <c r="M67" s="6"/>
      <c r="N67" s="6"/>
      <c r="O67" s="6">
        <v>20.506727633000001</v>
      </c>
      <c r="P67">
        <f>IFERROR(IF(VLOOKUP(B67,'Packaged Beer &amp; Cider'!A:A,1,0)=B67,1,0),0)</f>
        <v>1</v>
      </c>
      <c r="Q67">
        <f>IFERROR(IF(VLOOKUP($B67,Wines!$A:$A,1,0)=$B67,1,0),0)</f>
        <v>0</v>
      </c>
      <c r="R67">
        <f>IFERROR(IF(VLOOKUP($B67,Spirits!$A:$A,1,0)=$B67,1,0),0)</f>
        <v>0</v>
      </c>
      <c r="S67" s="7">
        <f t="shared" si="1"/>
        <v>1</v>
      </c>
      <c r="U67" t="str">
        <f>VLOOKUP(B67,'Packaged Beer &amp; Cider'!$A$4:$A$28,1,FALSE)</f>
        <v>M10091</v>
      </c>
    </row>
    <row r="68" spans="1:21" x14ac:dyDescent="0.25">
      <c r="A68" s="3">
        <v>6995</v>
      </c>
      <c r="B68" s="4" t="s">
        <v>128</v>
      </c>
      <c r="C68" s="3">
        <v>31113</v>
      </c>
      <c r="D68" s="4" t="s">
        <v>129</v>
      </c>
      <c r="E68" s="3">
        <v>4.2</v>
      </c>
      <c r="F68" s="4" t="s">
        <v>130</v>
      </c>
      <c r="G68" s="3">
        <v>7.6103500000000004E-2</v>
      </c>
      <c r="H68" s="5"/>
      <c r="I68" s="6">
        <v>50.23</v>
      </c>
      <c r="J68" s="4" t="s">
        <v>1343</v>
      </c>
      <c r="K68" s="6">
        <v>36.450000000000003</v>
      </c>
      <c r="L68" s="6"/>
      <c r="M68" s="6"/>
      <c r="N68" s="6"/>
      <c r="O68" s="6">
        <v>37.954566195000005</v>
      </c>
      <c r="P68">
        <f>IFERROR(IF(VLOOKUP(B68,'Packaged Beer &amp; Cider'!A:A,1,0)=B68,1,0),0)</f>
        <v>1</v>
      </c>
      <c r="Q68">
        <f>IFERROR(IF(VLOOKUP($B68,Wines!$A:$A,1,0)=$B68,1,0),0)</f>
        <v>0</v>
      </c>
      <c r="R68">
        <f>IFERROR(IF(VLOOKUP($B68,Spirits!$A:$A,1,0)=$B68,1,0),0)</f>
        <v>0</v>
      </c>
      <c r="S68" s="7">
        <f t="shared" si="1"/>
        <v>1</v>
      </c>
      <c r="U68" t="str">
        <f>VLOOKUP(B68,'Packaged Beer &amp; Cider'!$A$4:$A$28,1,FALSE)</f>
        <v>M6995</v>
      </c>
    </row>
    <row r="69" spans="1:21" x14ac:dyDescent="0.25">
      <c r="A69" s="3">
        <v>8489</v>
      </c>
      <c r="B69" s="4" t="s">
        <v>131</v>
      </c>
      <c r="C69" s="3">
        <v>41305</v>
      </c>
      <c r="D69" s="4" t="s">
        <v>132</v>
      </c>
      <c r="E69" s="3">
        <v>4.2</v>
      </c>
      <c r="F69" s="4" t="s">
        <v>130</v>
      </c>
      <c r="G69" s="3">
        <v>4.8392900000000003E-2</v>
      </c>
      <c r="H69" s="5"/>
      <c r="I69" s="6">
        <v>26.73</v>
      </c>
      <c r="J69" s="4" t="s">
        <v>1344</v>
      </c>
      <c r="K69" s="6">
        <v>16.899999999999999</v>
      </c>
      <c r="L69" s="6"/>
      <c r="M69" s="6"/>
      <c r="N69" s="6"/>
      <c r="O69" s="6">
        <v>17.856727632999998</v>
      </c>
      <c r="P69">
        <f>IFERROR(IF(VLOOKUP(B69,'Packaged Beer &amp; Cider'!A:A,1,0)=B69,1,0),0)</f>
        <v>1</v>
      </c>
      <c r="Q69">
        <f>IFERROR(IF(VLOOKUP($B69,Wines!$A:$A,1,0)=$B69,1,0),0)</f>
        <v>0</v>
      </c>
      <c r="R69">
        <f>IFERROR(IF(VLOOKUP($B69,Spirits!$A:$A,1,0)=$B69,1,0),0)</f>
        <v>0</v>
      </c>
      <c r="S69" s="7">
        <f t="shared" si="1"/>
        <v>1</v>
      </c>
      <c r="U69" t="str">
        <f>VLOOKUP(B69,'Packaged Beer &amp; Cider'!$A$4:$A$28,1,FALSE)</f>
        <v>M8489</v>
      </c>
    </row>
    <row r="70" spans="1:21" x14ac:dyDescent="0.25">
      <c r="A70" s="3">
        <v>5188</v>
      </c>
      <c r="B70" s="4" t="s">
        <v>90</v>
      </c>
      <c r="C70" s="3">
        <v>32028</v>
      </c>
      <c r="D70" s="4" t="s">
        <v>91</v>
      </c>
      <c r="E70" s="3">
        <v>5</v>
      </c>
      <c r="F70" s="4" t="s">
        <v>92</v>
      </c>
      <c r="G70" s="3">
        <v>4.8392900000000003E-2</v>
      </c>
      <c r="H70" s="5"/>
      <c r="I70" s="6">
        <v>37.61</v>
      </c>
      <c r="J70" s="4" t="s">
        <v>1341</v>
      </c>
      <c r="K70" s="6">
        <v>17.7</v>
      </c>
      <c r="L70" s="6"/>
      <c r="M70" s="6"/>
      <c r="N70" s="6"/>
      <c r="O70" s="6">
        <v>18.656727632999999</v>
      </c>
      <c r="P70">
        <f>IFERROR(IF(VLOOKUP(B70,'Packaged Beer &amp; Cider'!A:A,1,0)=B70,1,0),0)</f>
        <v>1</v>
      </c>
      <c r="Q70">
        <f>IFERROR(IF(VLOOKUP($B70,Wines!$A:$A,1,0)=$B70,1,0),0)</f>
        <v>0</v>
      </c>
      <c r="R70">
        <f>IFERROR(IF(VLOOKUP($B70,Spirits!$A:$A,1,0)=$B70,1,0),0)</f>
        <v>0</v>
      </c>
      <c r="S70" s="7">
        <f t="shared" si="1"/>
        <v>1</v>
      </c>
      <c r="U70" t="str">
        <f>VLOOKUP(B70,'Packaged Beer &amp; Cider'!$A$4:$A$28,1,FALSE)</f>
        <v>M5188</v>
      </c>
    </row>
    <row r="71" spans="1:21" x14ac:dyDescent="0.25">
      <c r="A71" s="3">
        <v>11434</v>
      </c>
      <c r="B71" s="4" t="s">
        <v>147</v>
      </c>
      <c r="C71" s="3">
        <v>70486</v>
      </c>
      <c r="D71" s="4" t="s">
        <v>148</v>
      </c>
      <c r="E71" s="3">
        <v>0</v>
      </c>
      <c r="F71" s="4" t="s">
        <v>92</v>
      </c>
      <c r="G71" s="3">
        <v>4.8392900000000003E-2</v>
      </c>
      <c r="H71" s="5"/>
      <c r="I71" s="6">
        <v>28.5</v>
      </c>
      <c r="J71" s="4" t="s">
        <v>1341</v>
      </c>
      <c r="K71" s="6">
        <v>14.88</v>
      </c>
      <c r="L71" s="6"/>
      <c r="M71" s="6"/>
      <c r="N71" s="6"/>
      <c r="O71" s="6">
        <v>15.044727633000001</v>
      </c>
      <c r="P71">
        <f>IFERROR(IF(VLOOKUP(B71,'Packaged Beer &amp; Cider'!A:A,1,0)=B71,1,0),0)</f>
        <v>1</v>
      </c>
      <c r="Q71">
        <f>IFERROR(IF(VLOOKUP($B71,Wines!$A:$A,1,0)=$B71,1,0),0)</f>
        <v>0</v>
      </c>
      <c r="R71">
        <f>IFERROR(IF(VLOOKUP($B71,Spirits!$A:$A,1,0)=$B71,1,0),0)</f>
        <v>0</v>
      </c>
      <c r="S71" s="7">
        <f t="shared" si="1"/>
        <v>1</v>
      </c>
      <c r="U71" t="str">
        <f>VLOOKUP(B71,'Packaged Beer &amp; Cider'!$A$4:$A$28,1,FALSE)</f>
        <v>M11434</v>
      </c>
    </row>
    <row r="72" spans="1:21" x14ac:dyDescent="0.25">
      <c r="A72" s="3">
        <v>3844</v>
      </c>
      <c r="B72" s="4" t="s">
        <v>149</v>
      </c>
      <c r="C72" s="3">
        <v>14640</v>
      </c>
      <c r="D72" s="4" t="s">
        <v>150</v>
      </c>
      <c r="E72" s="3">
        <v>5</v>
      </c>
      <c r="F72" s="4" t="s">
        <v>95</v>
      </c>
      <c r="G72" s="3">
        <v>4.0327399999999999E-2</v>
      </c>
      <c r="H72" s="5"/>
      <c r="I72" s="6">
        <v>43.06</v>
      </c>
      <c r="J72" s="4" t="s">
        <v>1341</v>
      </c>
      <c r="K72" s="6">
        <v>15.57</v>
      </c>
      <c r="L72" s="6"/>
      <c r="M72" s="6"/>
      <c r="N72" s="6"/>
      <c r="O72" s="6">
        <v>16.367272698000001</v>
      </c>
      <c r="P72">
        <f>IFERROR(IF(VLOOKUP(B72,'Packaged Beer &amp; Cider'!A:A,1,0)=B72,1,0),0)</f>
        <v>1</v>
      </c>
      <c r="Q72">
        <f>IFERROR(IF(VLOOKUP($B72,Wines!$A:$A,1,0)=$B72,1,0),0)</f>
        <v>0</v>
      </c>
      <c r="R72">
        <f>IFERROR(IF(VLOOKUP($B72,Spirits!$A:$A,1,0)=$B72,1,0),0)</f>
        <v>0</v>
      </c>
      <c r="S72" s="7">
        <f t="shared" si="1"/>
        <v>1</v>
      </c>
      <c r="U72" t="str">
        <f>VLOOKUP(B72,'Packaged Beer &amp; Cider'!$A$4:$A$28,1,FALSE)</f>
        <v>M3844</v>
      </c>
    </row>
    <row r="73" spans="1:21" x14ac:dyDescent="0.25">
      <c r="A73" s="3">
        <v>3853</v>
      </c>
      <c r="B73" s="4" t="s">
        <v>82</v>
      </c>
      <c r="C73" s="3">
        <v>47419</v>
      </c>
      <c r="D73" s="4" t="s">
        <v>83</v>
      </c>
      <c r="E73" s="3">
        <v>4.4000000000000004</v>
      </c>
      <c r="F73" s="4" t="s">
        <v>43</v>
      </c>
      <c r="G73" s="3">
        <v>2.4440900000000002E-2</v>
      </c>
      <c r="H73" s="5"/>
      <c r="I73" s="6">
        <v>16.68</v>
      </c>
      <c r="J73" s="4" t="s">
        <v>1345</v>
      </c>
      <c r="K73" s="6">
        <v>6.57</v>
      </c>
      <c r="L73" s="6"/>
      <c r="M73" s="6"/>
      <c r="N73" s="6"/>
      <c r="O73" s="6">
        <v>7.053196593</v>
      </c>
      <c r="P73">
        <f>IFERROR(IF(VLOOKUP(B73,'Packaged Beer &amp; Cider'!A:A,1,0)=B73,1,0),0)</f>
        <v>1</v>
      </c>
      <c r="Q73">
        <f>IFERROR(IF(VLOOKUP($B73,Wines!$A:$A,1,0)=$B73,1,0),0)</f>
        <v>0</v>
      </c>
      <c r="R73">
        <f>IFERROR(IF(VLOOKUP($B73,Spirits!$A:$A,1,0)=$B73,1,0),0)</f>
        <v>0</v>
      </c>
      <c r="S73" s="7">
        <f t="shared" si="1"/>
        <v>1</v>
      </c>
      <c r="U73" t="e">
        <f>VLOOKUP(B73,'Packaged Beer &amp; Cider'!$A$4:$A$28,1,FALSE)</f>
        <v>#N/A</v>
      </c>
    </row>
    <row r="74" spans="1:21" x14ac:dyDescent="0.25">
      <c r="A74" s="3">
        <v>11418</v>
      </c>
      <c r="B74" s="4" t="s">
        <v>166</v>
      </c>
      <c r="C74" s="3">
        <v>78637</v>
      </c>
      <c r="D74" s="4" t="s">
        <v>167</v>
      </c>
      <c r="E74" s="3">
        <v>4.2</v>
      </c>
      <c r="F74" s="4" t="s">
        <v>162</v>
      </c>
      <c r="G74" s="3">
        <v>3.6661399999999997E-2</v>
      </c>
      <c r="H74" s="5"/>
      <c r="I74" s="6">
        <v>36</v>
      </c>
      <c r="J74" s="4" t="s">
        <v>1342</v>
      </c>
      <c r="K74" s="6">
        <v>18.96</v>
      </c>
      <c r="L74" s="6"/>
      <c r="M74" s="6"/>
      <c r="N74" s="6"/>
      <c r="O74" s="6">
        <v>19.684795877999999</v>
      </c>
      <c r="P74">
        <f>IFERROR(IF(VLOOKUP(B74,'Packaged Beer &amp; Cider'!A:A,1,0)=B74,1,0),0)</f>
        <v>1</v>
      </c>
      <c r="Q74">
        <f>IFERROR(IF(VLOOKUP($B74,Wines!$A:$A,1,0)=$B74,1,0),0)</f>
        <v>0</v>
      </c>
      <c r="R74">
        <f>IFERROR(IF(VLOOKUP($B74,Spirits!$A:$A,1,0)=$B74,1,0),0)</f>
        <v>0</v>
      </c>
      <c r="S74" s="7">
        <f t="shared" si="1"/>
        <v>1</v>
      </c>
      <c r="U74" t="e">
        <f>VLOOKUP(B74,'Packaged Beer &amp; Cider'!$A$4:$A$28,1,FALSE)</f>
        <v>#N/A</v>
      </c>
    </row>
    <row r="75" spans="1:21" x14ac:dyDescent="0.25">
      <c r="A75" s="3">
        <v>5825</v>
      </c>
      <c r="B75" s="4" t="s">
        <v>98</v>
      </c>
      <c r="C75" s="3">
        <v>24715</v>
      </c>
      <c r="D75" s="4" t="s">
        <v>99</v>
      </c>
      <c r="E75" s="3">
        <v>2.8</v>
      </c>
      <c r="F75" s="4" t="s">
        <v>43</v>
      </c>
      <c r="G75" s="3">
        <v>4.0327399999999999E-2</v>
      </c>
      <c r="H75" s="5"/>
      <c r="I75" s="6">
        <v>22.51</v>
      </c>
      <c r="J75" s="4" t="s">
        <v>1344</v>
      </c>
      <c r="K75" s="6">
        <v>9.1199999999999992</v>
      </c>
      <c r="L75" s="6"/>
      <c r="M75" s="6"/>
      <c r="N75" s="6"/>
      <c r="O75" s="6">
        <v>9.9172726979999997</v>
      </c>
      <c r="P75">
        <f>IFERROR(IF(VLOOKUP(B75,'Packaged Beer &amp; Cider'!A:A,1,0)=B75,1,0),0)</f>
        <v>1</v>
      </c>
      <c r="Q75">
        <f>IFERROR(IF(VLOOKUP($B75,Wines!$A:$A,1,0)=$B75,1,0),0)</f>
        <v>0</v>
      </c>
      <c r="R75">
        <f>IFERROR(IF(VLOOKUP($B75,Spirits!$A:$A,1,0)=$B75,1,0),0)</f>
        <v>0</v>
      </c>
      <c r="S75" s="7">
        <f t="shared" si="1"/>
        <v>1</v>
      </c>
      <c r="U75" t="e">
        <f>VLOOKUP(B75,'Packaged Beer &amp; Cider'!$A$4:$A$28,1,FALSE)</f>
        <v>#N/A</v>
      </c>
    </row>
    <row r="76" spans="1:21" x14ac:dyDescent="0.25">
      <c r="A76" s="3">
        <v>3800</v>
      </c>
      <c r="B76" s="4" t="s">
        <v>80</v>
      </c>
      <c r="C76" s="3">
        <v>14569</v>
      </c>
      <c r="D76" s="4" t="s">
        <v>81</v>
      </c>
      <c r="E76" s="3">
        <v>4.7</v>
      </c>
      <c r="F76" s="4" t="s">
        <v>43</v>
      </c>
      <c r="G76" s="3">
        <v>4.0327399999999999E-2</v>
      </c>
      <c r="H76" s="5"/>
      <c r="I76" s="6">
        <v>33.35</v>
      </c>
      <c r="J76" s="4" t="s">
        <v>1344</v>
      </c>
      <c r="K76" s="6">
        <v>16.190000000000001</v>
      </c>
      <c r="L76" s="6"/>
      <c r="M76" s="6"/>
      <c r="N76" s="6"/>
      <c r="O76" s="6">
        <v>16.987272698000002</v>
      </c>
      <c r="P76">
        <f>IFERROR(IF(VLOOKUP(B76,'Packaged Beer &amp; Cider'!A:A,1,0)=B76,1,0),0)</f>
        <v>1</v>
      </c>
      <c r="Q76">
        <f>IFERROR(IF(VLOOKUP($B76,Wines!$A:$A,1,0)=$B76,1,0),0)</f>
        <v>0</v>
      </c>
      <c r="R76">
        <f>IFERROR(IF(VLOOKUP($B76,Spirits!$A:$A,1,0)=$B76,1,0),0)</f>
        <v>0</v>
      </c>
      <c r="S76" s="7">
        <f t="shared" si="1"/>
        <v>1</v>
      </c>
      <c r="U76" t="e">
        <f>VLOOKUP(B76,'Packaged Beer &amp; Cider'!$A$4:$A$28,1,FALSE)</f>
        <v>#N/A</v>
      </c>
    </row>
    <row r="77" spans="1:21" x14ac:dyDescent="0.25">
      <c r="A77" s="3">
        <v>3400</v>
      </c>
      <c r="B77" s="4" t="s">
        <v>72</v>
      </c>
      <c r="C77" s="3">
        <v>4784</v>
      </c>
      <c r="D77" s="4" t="s">
        <v>73</v>
      </c>
      <c r="E77" s="3">
        <v>5.0999999999999996</v>
      </c>
      <c r="F77" s="4" t="s">
        <v>74</v>
      </c>
      <c r="G77" s="3">
        <v>4.8392900000000003E-2</v>
      </c>
      <c r="H77" s="5"/>
      <c r="I77" s="6">
        <v>44.26</v>
      </c>
      <c r="J77" s="4" t="s">
        <v>1341</v>
      </c>
      <c r="K77" s="6">
        <v>20.18</v>
      </c>
      <c r="L77" s="6"/>
      <c r="M77" s="6"/>
      <c r="N77" s="6"/>
      <c r="O77" s="6">
        <v>21.136727633</v>
      </c>
      <c r="P77">
        <f>IFERROR(IF(VLOOKUP(B77,'Packaged Beer &amp; Cider'!A:A,1,0)=B77,1,0),0)</f>
        <v>1</v>
      </c>
      <c r="Q77">
        <f>IFERROR(IF(VLOOKUP($B77,Wines!$A:$A,1,0)=$B77,1,0),0)</f>
        <v>0</v>
      </c>
      <c r="R77">
        <f>IFERROR(IF(VLOOKUP($B77,Spirits!$A:$A,1,0)=$B77,1,0),0)</f>
        <v>0</v>
      </c>
      <c r="S77" s="7">
        <f t="shared" si="1"/>
        <v>1</v>
      </c>
      <c r="U77" t="e">
        <f>VLOOKUP(B77,'Packaged Beer &amp; Cider'!$A$4:$A$28,1,FALSE)</f>
        <v>#N/A</v>
      </c>
    </row>
    <row r="78" spans="1:21" x14ac:dyDescent="0.25">
      <c r="A78" s="3">
        <v>5033</v>
      </c>
      <c r="B78" s="4" t="s">
        <v>133</v>
      </c>
      <c r="C78" s="3">
        <v>19500</v>
      </c>
      <c r="D78" s="4" t="s">
        <v>134</v>
      </c>
      <c r="E78" s="3">
        <v>4.7</v>
      </c>
      <c r="F78" s="4" t="s">
        <v>92</v>
      </c>
      <c r="G78" s="3">
        <v>4.0327399999999999E-2</v>
      </c>
      <c r="H78" s="5"/>
      <c r="I78" s="6">
        <v>24.8</v>
      </c>
      <c r="J78" s="4" t="s">
        <v>1344</v>
      </c>
      <c r="K78" s="6">
        <v>14.05</v>
      </c>
      <c r="L78" s="6"/>
      <c r="M78" s="6"/>
      <c r="N78" s="6"/>
      <c r="O78" s="6">
        <v>14.847272698000001</v>
      </c>
      <c r="P78">
        <f>IFERROR(IF(VLOOKUP(B78,'Packaged Beer &amp; Cider'!A:A,1,0)=B78,1,0),0)</f>
        <v>1</v>
      </c>
      <c r="Q78">
        <f>IFERROR(IF(VLOOKUP($B78,Wines!$A:$A,1,0)=$B78,1,0),0)</f>
        <v>0</v>
      </c>
      <c r="R78">
        <f>IFERROR(IF(VLOOKUP($B78,Spirits!$A:$A,1,0)=$B78,1,0),0)</f>
        <v>0</v>
      </c>
      <c r="S78" s="7">
        <f t="shared" si="1"/>
        <v>1</v>
      </c>
      <c r="U78" t="e">
        <f>VLOOKUP(B78,'Packaged Beer &amp; Cider'!$A$4:$A$28,1,FALSE)</f>
        <v>#N/A</v>
      </c>
    </row>
    <row r="79" spans="1:21" x14ac:dyDescent="0.25">
      <c r="A79" s="3">
        <v>5213</v>
      </c>
      <c r="B79" s="4" t="s">
        <v>93</v>
      </c>
      <c r="C79" s="3">
        <v>15626</v>
      </c>
      <c r="D79" s="4" t="s">
        <v>94</v>
      </c>
      <c r="E79" s="3">
        <v>5</v>
      </c>
      <c r="F79" s="4" t="s">
        <v>95</v>
      </c>
      <c r="G79" s="3">
        <v>4.8392900000000003E-2</v>
      </c>
      <c r="H79" s="5"/>
      <c r="I79" s="6">
        <v>41.76</v>
      </c>
      <c r="J79" s="4" t="s">
        <v>1341</v>
      </c>
      <c r="K79" s="6">
        <v>17.05</v>
      </c>
      <c r="L79" s="6"/>
      <c r="M79" s="6"/>
      <c r="N79" s="6"/>
      <c r="O79" s="6">
        <v>18.006727633000001</v>
      </c>
      <c r="P79">
        <f>IFERROR(IF(VLOOKUP(B79,'Packaged Beer &amp; Cider'!A:A,1,0)=B79,1,0),0)</f>
        <v>1</v>
      </c>
      <c r="Q79">
        <f>IFERROR(IF(VLOOKUP($B79,Wines!$A:$A,1,0)=$B79,1,0),0)</f>
        <v>0</v>
      </c>
      <c r="R79">
        <f>IFERROR(IF(VLOOKUP($B79,Spirits!$A:$A,1,0)=$B79,1,0),0)</f>
        <v>0</v>
      </c>
      <c r="S79" s="7">
        <f t="shared" si="1"/>
        <v>1</v>
      </c>
      <c r="U79" t="e">
        <f>VLOOKUP(B79,'Packaged Beer &amp; Cider'!$A$4:$A$28,1,FALSE)</f>
        <v>#N/A</v>
      </c>
    </row>
    <row r="80" spans="1:21" x14ac:dyDescent="0.25">
      <c r="A80" s="3">
        <v>11455</v>
      </c>
      <c r="B80" s="4" t="s">
        <v>135</v>
      </c>
      <c r="C80" s="3">
        <v>81275</v>
      </c>
      <c r="D80" s="4" t="s">
        <v>136</v>
      </c>
      <c r="E80" s="3">
        <v>0.5</v>
      </c>
      <c r="F80" s="4" t="s">
        <v>43</v>
      </c>
      <c r="G80" s="3">
        <v>2.4440900000000002E-2</v>
      </c>
      <c r="H80" s="5"/>
      <c r="I80" s="6">
        <v>14.36</v>
      </c>
      <c r="J80" s="4" t="s">
        <v>1344</v>
      </c>
      <c r="K80" s="6">
        <v>6.77</v>
      </c>
      <c r="L80" s="6"/>
      <c r="M80" s="6"/>
      <c r="N80" s="6"/>
      <c r="O80" s="6">
        <v>7.2531965929999993</v>
      </c>
      <c r="P80">
        <f>IFERROR(IF(VLOOKUP(B80,'Packaged Beer &amp; Cider'!A:A,1,0)=B80,1,0),0)</f>
        <v>1</v>
      </c>
      <c r="Q80">
        <f>IFERROR(IF(VLOOKUP($B80,Wines!$A:$A,1,0)=$B80,1,0),0)</f>
        <v>0</v>
      </c>
      <c r="R80">
        <f>IFERROR(IF(VLOOKUP($B80,Spirits!$A:$A,1,0)=$B80,1,0),0)</f>
        <v>0</v>
      </c>
      <c r="S80" s="7">
        <f t="shared" si="1"/>
        <v>1</v>
      </c>
      <c r="U80" t="e">
        <f>VLOOKUP(B80,'Packaged Beer &amp; Cider'!$A$4:$A$28,1,FALSE)</f>
        <v>#N/A</v>
      </c>
    </row>
    <row r="81" spans="1:21" x14ac:dyDescent="0.25">
      <c r="A81" s="3">
        <v>11339</v>
      </c>
      <c r="B81" s="4" t="s">
        <v>151</v>
      </c>
      <c r="C81" s="3">
        <v>78777</v>
      </c>
      <c r="D81" s="4" t="s">
        <v>152</v>
      </c>
      <c r="E81" s="3">
        <v>4</v>
      </c>
      <c r="F81" s="4" t="s">
        <v>153</v>
      </c>
      <c r="G81" s="3">
        <v>4.8392900000000003E-2</v>
      </c>
      <c r="H81" s="5"/>
      <c r="I81" s="6">
        <v>41.42</v>
      </c>
      <c r="J81" s="4" t="s">
        <v>1341</v>
      </c>
      <c r="K81" s="6">
        <v>20.98</v>
      </c>
      <c r="L81" s="6"/>
      <c r="M81" s="6"/>
      <c r="N81" s="6"/>
      <c r="O81" s="6">
        <v>20.936727633</v>
      </c>
      <c r="P81">
        <f>IFERROR(IF(VLOOKUP(B81,'Packaged Beer &amp; Cider'!A:A,1,0)=B81,1,0),0)</f>
        <v>1</v>
      </c>
      <c r="Q81">
        <f>IFERROR(IF(VLOOKUP($B81,Wines!$A:$A,1,0)=$B81,1,0),0)</f>
        <v>0</v>
      </c>
      <c r="R81">
        <f>IFERROR(IF(VLOOKUP($B81,Spirits!$A:$A,1,0)=$B81,1,0),0)</f>
        <v>0</v>
      </c>
      <c r="S81" s="7">
        <f t="shared" si="1"/>
        <v>1</v>
      </c>
      <c r="U81" t="e">
        <f>VLOOKUP(B81,'Packaged Beer &amp; Cider'!$A$4:$A$28,1,FALSE)</f>
        <v>#N/A</v>
      </c>
    </row>
    <row r="82" spans="1:21" x14ac:dyDescent="0.25">
      <c r="A82" s="3">
        <v>11430</v>
      </c>
      <c r="B82" s="4" t="s">
        <v>154</v>
      </c>
      <c r="C82" s="3">
        <v>81773</v>
      </c>
      <c r="D82" s="4" t="s">
        <v>155</v>
      </c>
      <c r="E82" s="3">
        <v>4.2</v>
      </c>
      <c r="F82" s="4" t="s">
        <v>92</v>
      </c>
      <c r="G82" s="3">
        <v>4.8392900000000003E-2</v>
      </c>
      <c r="H82" s="5"/>
      <c r="I82" s="6">
        <v>36.479999999999997</v>
      </c>
      <c r="J82" s="4" t="s">
        <v>1341</v>
      </c>
      <c r="K82" s="6">
        <v>14.31</v>
      </c>
      <c r="L82" s="6"/>
      <c r="M82" s="6"/>
      <c r="N82" s="6"/>
      <c r="O82" s="6">
        <v>15.266727633</v>
      </c>
      <c r="P82">
        <f>IFERROR(IF(VLOOKUP(B82,'Packaged Beer &amp; Cider'!A:A,1,0)=B82,1,0),0)</f>
        <v>1</v>
      </c>
      <c r="Q82">
        <f>IFERROR(IF(VLOOKUP($B82,Wines!$A:$A,1,0)=$B82,1,0),0)</f>
        <v>0</v>
      </c>
      <c r="R82">
        <f>IFERROR(IF(VLOOKUP($B82,Spirits!$A:$A,1,0)=$B82,1,0),0)</f>
        <v>0</v>
      </c>
      <c r="S82" s="7">
        <f t="shared" si="1"/>
        <v>1</v>
      </c>
      <c r="U82" t="e">
        <f>VLOOKUP(B82,'Packaged Beer &amp; Cider'!$A$4:$A$28,1,FALSE)</f>
        <v>#N/A</v>
      </c>
    </row>
    <row r="83" spans="1:21" x14ac:dyDescent="0.25">
      <c r="A83" s="3">
        <v>11523</v>
      </c>
      <c r="B83" s="4" t="s">
        <v>1274</v>
      </c>
      <c r="C83" s="3">
        <v>85666</v>
      </c>
      <c r="D83" s="4" t="s">
        <v>1275</v>
      </c>
      <c r="E83" s="3">
        <v>4.5999999999999996</v>
      </c>
      <c r="F83" s="4" t="s">
        <v>40</v>
      </c>
      <c r="G83" s="3">
        <v>4.8392900000000003E-2</v>
      </c>
      <c r="H83" s="5"/>
      <c r="I83" s="6">
        <v>34.42</v>
      </c>
      <c r="J83" s="4" t="s">
        <v>1341</v>
      </c>
      <c r="K83" s="6">
        <v>13.94</v>
      </c>
      <c r="L83" s="6"/>
      <c r="M83" s="6"/>
      <c r="N83" s="6"/>
      <c r="O83" s="6">
        <v>14.896727632999999</v>
      </c>
      <c r="P83">
        <f>IFERROR(IF(VLOOKUP(B83,'Packaged Beer &amp; Cider'!A:A,1,0)=B83,1,0),0)</f>
        <v>1</v>
      </c>
      <c r="Q83">
        <f>IFERROR(IF(VLOOKUP($B83,Wines!$A:$A,1,0)=$B83,1,0),0)</f>
        <v>0</v>
      </c>
      <c r="R83">
        <f>IFERROR(IF(VLOOKUP($B83,Spirits!$A:$A,1,0)=$B83,1,0),0)</f>
        <v>0</v>
      </c>
      <c r="S83" s="7">
        <f t="shared" si="1"/>
        <v>1</v>
      </c>
      <c r="U83" t="e">
        <f>VLOOKUP(B83,'Packaged Beer &amp; Cider'!$A$4:$A$28,1,FALSE)</f>
        <v>#N/A</v>
      </c>
    </row>
    <row r="84" spans="1:21" x14ac:dyDescent="0.25">
      <c r="A84" s="3">
        <v>5473</v>
      </c>
      <c r="B84" s="4" t="s">
        <v>96</v>
      </c>
      <c r="C84" s="3">
        <v>47421</v>
      </c>
      <c r="D84" s="4" t="s">
        <v>97</v>
      </c>
      <c r="E84" s="3">
        <v>4.0999999999999996</v>
      </c>
      <c r="F84" s="4" t="s">
        <v>43</v>
      </c>
      <c r="G84" s="3">
        <v>2.4440900000000002E-2</v>
      </c>
      <c r="H84" s="5"/>
      <c r="I84" s="6">
        <v>16.399999999999999</v>
      </c>
      <c r="J84" s="4" t="s">
        <v>1345</v>
      </c>
      <c r="K84" s="6">
        <v>6.33</v>
      </c>
      <c r="L84" s="6"/>
      <c r="M84" s="6"/>
      <c r="N84" s="6"/>
      <c r="O84" s="6">
        <v>6.8131965929999998</v>
      </c>
      <c r="P84">
        <f>IFERROR(IF(VLOOKUP(B84,'Packaged Beer &amp; Cider'!A:A,1,0)=B84,1,0),0)</f>
        <v>1</v>
      </c>
      <c r="Q84">
        <f>IFERROR(IF(VLOOKUP($B84,Wines!$A:$A,1,0)=$B84,1,0),0)</f>
        <v>0</v>
      </c>
      <c r="R84">
        <f>IFERROR(IF(VLOOKUP($B84,Spirits!$A:$A,1,0)=$B84,1,0),0)</f>
        <v>0</v>
      </c>
      <c r="S84" s="7">
        <f t="shared" si="1"/>
        <v>1</v>
      </c>
      <c r="U84" t="e">
        <f>VLOOKUP(B84,'Packaged Beer &amp; Cider'!$A$4:$A$28,1,FALSE)</f>
        <v>#N/A</v>
      </c>
    </row>
    <row r="85" spans="1:21" x14ac:dyDescent="0.25">
      <c r="A85" s="3">
        <v>7927</v>
      </c>
      <c r="B85" s="4" t="s">
        <v>169</v>
      </c>
      <c r="C85" s="3">
        <v>47422</v>
      </c>
      <c r="D85" s="4" t="s">
        <v>170</v>
      </c>
      <c r="E85" s="3">
        <v>4.0999999999999996</v>
      </c>
      <c r="F85" s="4" t="s">
        <v>43</v>
      </c>
      <c r="G85" s="3">
        <v>6.4523800000000006E-2</v>
      </c>
      <c r="H85" s="5"/>
      <c r="I85" s="6">
        <v>34.71</v>
      </c>
      <c r="J85" s="4" t="s">
        <v>1346</v>
      </c>
      <c r="K85" s="6">
        <v>14.4</v>
      </c>
      <c r="L85" s="6"/>
      <c r="M85" s="6"/>
      <c r="N85" s="6"/>
      <c r="O85" s="6">
        <v>15.675635526000001</v>
      </c>
      <c r="P85">
        <f>IFERROR(IF(VLOOKUP(B85,'Packaged Beer &amp; Cider'!A:A,1,0)=B85,1,0),0)</f>
        <v>1</v>
      </c>
      <c r="Q85">
        <f>IFERROR(IF(VLOOKUP($B85,Wines!$A:$A,1,0)=$B85,1,0),0)</f>
        <v>0</v>
      </c>
      <c r="R85">
        <f>IFERROR(IF(VLOOKUP($B85,Spirits!$A:$A,1,0)=$B85,1,0),0)</f>
        <v>0</v>
      </c>
      <c r="S85" s="7">
        <f t="shared" si="1"/>
        <v>1</v>
      </c>
      <c r="U85" t="e">
        <f>VLOOKUP(B85,'Packaged Beer &amp; Cider'!$A$4:$A$28,1,FALSE)</f>
        <v>#N/A</v>
      </c>
    </row>
    <row r="86" spans="1:21" x14ac:dyDescent="0.25">
      <c r="A86" s="3">
        <v>11097</v>
      </c>
      <c r="B86" s="4" t="s">
        <v>137</v>
      </c>
      <c r="C86" s="3">
        <v>54365</v>
      </c>
      <c r="D86" s="4" t="s">
        <v>138</v>
      </c>
      <c r="E86" s="3">
        <v>4.0999999999999996</v>
      </c>
      <c r="F86" s="4" t="s">
        <v>43</v>
      </c>
      <c r="G86" s="3">
        <v>7.3325000000000001E-2</v>
      </c>
      <c r="H86" s="5"/>
      <c r="I86" s="6">
        <v>38.36</v>
      </c>
      <c r="J86" s="4" t="s">
        <v>1343</v>
      </c>
      <c r="K86" s="6">
        <v>16.61</v>
      </c>
      <c r="L86" s="6"/>
      <c r="M86" s="6"/>
      <c r="N86" s="6"/>
      <c r="O86" s="6">
        <v>18.059635249999999</v>
      </c>
      <c r="P86">
        <f>IFERROR(IF(VLOOKUP(B86,'Packaged Beer &amp; Cider'!A:A,1,0)=B86,1,0),0)</f>
        <v>1</v>
      </c>
      <c r="Q86">
        <f>IFERROR(IF(VLOOKUP($B86,Wines!$A:$A,1,0)=$B86,1,0),0)</f>
        <v>0</v>
      </c>
      <c r="R86">
        <f>IFERROR(IF(VLOOKUP($B86,Spirits!$A:$A,1,0)=$B86,1,0),0)</f>
        <v>0</v>
      </c>
      <c r="S86" s="7">
        <f t="shared" si="1"/>
        <v>1</v>
      </c>
      <c r="U86" t="e">
        <f>VLOOKUP(B86,'Packaged Beer &amp; Cider'!$A$4:$A$28,1,FALSE)</f>
        <v>#N/A</v>
      </c>
    </row>
    <row r="87" spans="1:21" x14ac:dyDescent="0.25">
      <c r="A87" s="3">
        <v>363</v>
      </c>
      <c r="B87" s="4" t="s">
        <v>78</v>
      </c>
      <c r="C87" s="3">
        <v>48045</v>
      </c>
      <c r="D87" s="4" t="s">
        <v>79</v>
      </c>
      <c r="E87" s="3">
        <v>0</v>
      </c>
      <c r="F87" s="4" t="s">
        <v>77</v>
      </c>
      <c r="G87" s="3">
        <v>4.8392900000000003E-2</v>
      </c>
      <c r="H87" s="5"/>
      <c r="I87" s="6">
        <v>27.95</v>
      </c>
      <c r="J87" s="4" t="s">
        <v>1344</v>
      </c>
      <c r="K87" s="6">
        <v>11.38</v>
      </c>
      <c r="L87" s="6"/>
      <c r="M87" s="6"/>
      <c r="N87" s="6"/>
      <c r="O87" s="6">
        <v>12.336727633000001</v>
      </c>
      <c r="P87">
        <f>IFERROR(IF(VLOOKUP(B87,'Packaged Beer &amp; Cider'!A:A,1,0)=B87,1,0),0)</f>
        <v>1</v>
      </c>
      <c r="Q87">
        <f>IFERROR(IF(VLOOKUP($B87,Wines!$A:$A,1,0)=$B87,1,0),0)</f>
        <v>0</v>
      </c>
      <c r="R87">
        <f>IFERROR(IF(VLOOKUP($B87,Spirits!$A:$A,1,0)=$B87,1,0),0)</f>
        <v>0</v>
      </c>
      <c r="S87" s="7">
        <f t="shared" si="1"/>
        <v>1</v>
      </c>
      <c r="U87" t="e">
        <f>VLOOKUP(B87,'Packaged Beer &amp; Cider'!$A$4:$A$28,1,FALSE)</f>
        <v>#N/A</v>
      </c>
    </row>
    <row r="88" spans="1:21" x14ac:dyDescent="0.25">
      <c r="A88" s="3">
        <v>359</v>
      </c>
      <c r="B88" s="4" t="s">
        <v>75</v>
      </c>
      <c r="C88" s="3">
        <v>47446</v>
      </c>
      <c r="D88" s="4" t="s">
        <v>76</v>
      </c>
      <c r="E88" s="3">
        <v>4.8</v>
      </c>
      <c r="F88" s="4" t="s">
        <v>77</v>
      </c>
      <c r="G88" s="3">
        <v>4.8392900000000003E-2</v>
      </c>
      <c r="H88" s="5"/>
      <c r="I88" s="6">
        <v>42.44</v>
      </c>
      <c r="J88" s="4" t="s">
        <v>1341</v>
      </c>
      <c r="K88" s="6">
        <v>16.13</v>
      </c>
      <c r="L88" s="6"/>
      <c r="M88" s="6"/>
      <c r="N88" s="6"/>
      <c r="O88" s="6">
        <v>17.086727632999999</v>
      </c>
      <c r="P88">
        <f>IFERROR(IF(VLOOKUP(B88,'Packaged Beer &amp; Cider'!A:A,1,0)=B88,1,0),0)</f>
        <v>1</v>
      </c>
      <c r="Q88">
        <f>IFERROR(IF(VLOOKUP($B88,Wines!$A:$A,1,0)=$B88,1,0),0)</f>
        <v>0</v>
      </c>
      <c r="R88">
        <f>IFERROR(IF(VLOOKUP($B88,Spirits!$A:$A,1,0)=$B88,1,0),0)</f>
        <v>0</v>
      </c>
      <c r="S88" s="7">
        <f t="shared" si="1"/>
        <v>1</v>
      </c>
      <c r="U88" t="e">
        <f>VLOOKUP(B88,'Packaged Beer &amp; Cider'!$A$4:$A$28,1,FALSE)</f>
        <v>#N/A</v>
      </c>
    </row>
    <row r="89" spans="1:21" x14ac:dyDescent="0.25">
      <c r="A89" s="3">
        <v>11548</v>
      </c>
      <c r="B89" s="4" t="s">
        <v>1347</v>
      </c>
      <c r="C89" s="3">
        <v>87504</v>
      </c>
      <c r="D89" s="4" t="s">
        <v>1348</v>
      </c>
      <c r="E89" s="3">
        <v>12.5</v>
      </c>
      <c r="F89" s="4" t="s">
        <v>107</v>
      </c>
      <c r="G89" s="3">
        <v>6.1102289999999997E-2</v>
      </c>
      <c r="H89" s="5"/>
      <c r="I89" s="6">
        <v>165</v>
      </c>
      <c r="J89" s="4" t="s">
        <v>1267</v>
      </c>
      <c r="K89" s="6">
        <v>140.86000000000001</v>
      </c>
      <c r="L89" s="6"/>
      <c r="M89" s="6"/>
      <c r="N89" s="6"/>
      <c r="O89" s="6">
        <v>142.06799227330001</v>
      </c>
      <c r="P89">
        <f>IFERROR(IF(VLOOKUP(B89,'Packaged Beer &amp; Cider'!A:A,1,0)=B89,1,0),0)</f>
        <v>0</v>
      </c>
      <c r="Q89">
        <f>IFERROR(IF(VLOOKUP($B89,Wines!$A:$A,1,0)=$B89,1,0),0)</f>
        <v>0</v>
      </c>
      <c r="R89">
        <f>IFERROR(IF(VLOOKUP($B89,Spirits!$A:$A,1,0)=$B89,1,0),0)</f>
        <v>0</v>
      </c>
      <c r="S89" s="7">
        <f t="shared" si="1"/>
        <v>0</v>
      </c>
      <c r="U89" t="e">
        <f>VLOOKUP(B89,'Packaged Beer &amp; Cider'!$A$4:$A$28,1,FALSE)</f>
        <v>#N/A</v>
      </c>
    </row>
    <row r="90" spans="1:21" x14ac:dyDescent="0.25">
      <c r="A90" s="3">
        <v>11549</v>
      </c>
      <c r="B90" s="4" t="s">
        <v>1349</v>
      </c>
      <c r="C90" s="3">
        <v>87421</v>
      </c>
      <c r="D90" s="4" t="s">
        <v>1350</v>
      </c>
      <c r="E90" s="3">
        <v>12.5</v>
      </c>
      <c r="F90" s="4" t="s">
        <v>107</v>
      </c>
      <c r="G90" s="3">
        <v>6.1102289999999997E-2</v>
      </c>
      <c r="H90" s="5"/>
      <c r="I90" s="6">
        <v>165</v>
      </c>
      <c r="J90" s="4" t="s">
        <v>1267</v>
      </c>
      <c r="K90" s="6">
        <v>140.86000000000001</v>
      </c>
      <c r="L90" s="6"/>
      <c r="M90" s="6"/>
      <c r="N90" s="6"/>
      <c r="O90" s="6">
        <v>142.06799227330001</v>
      </c>
      <c r="P90">
        <f>IFERROR(IF(VLOOKUP(B90,'Packaged Beer &amp; Cider'!A:A,1,0)=B90,1,0),0)</f>
        <v>0</v>
      </c>
      <c r="Q90">
        <f>IFERROR(IF(VLOOKUP($B90,Wines!$A:$A,1,0)=$B90,1,0),0)</f>
        <v>0</v>
      </c>
      <c r="R90">
        <f>IFERROR(IF(VLOOKUP($B90,Spirits!$A:$A,1,0)=$B90,1,0),0)</f>
        <v>0</v>
      </c>
      <c r="S90" s="7">
        <f t="shared" ref="S90:S153" si="2">SUM(P90:R90)</f>
        <v>0</v>
      </c>
      <c r="U90" t="e">
        <f>VLOOKUP(B90,'Packaged Beer &amp; Cider'!$A$4:$A$28,1,FALSE)</f>
        <v>#N/A</v>
      </c>
    </row>
    <row r="91" spans="1:21" x14ac:dyDescent="0.25">
      <c r="A91" s="3">
        <v>11550</v>
      </c>
      <c r="B91" s="4" t="s">
        <v>1351</v>
      </c>
      <c r="C91" s="3">
        <v>87420</v>
      </c>
      <c r="D91" s="4" t="s">
        <v>1352</v>
      </c>
      <c r="E91" s="3">
        <v>12.5</v>
      </c>
      <c r="F91" s="4" t="s">
        <v>107</v>
      </c>
      <c r="G91" s="3">
        <v>6.1102289999999997E-2</v>
      </c>
      <c r="H91" s="5"/>
      <c r="I91" s="6">
        <v>165</v>
      </c>
      <c r="J91" s="4" t="s">
        <v>1267</v>
      </c>
      <c r="K91" s="6">
        <v>140.86000000000001</v>
      </c>
      <c r="L91" s="6"/>
      <c r="M91" s="6"/>
      <c r="N91" s="6"/>
      <c r="O91" s="6">
        <v>142.06799227330001</v>
      </c>
      <c r="P91">
        <f>IFERROR(IF(VLOOKUP(B91,'Packaged Beer &amp; Cider'!A:A,1,0)=B91,1,0),0)</f>
        <v>0</v>
      </c>
      <c r="Q91">
        <f>IFERROR(IF(VLOOKUP($B91,Wines!$A:$A,1,0)=$B91,1,0),0)</f>
        <v>0</v>
      </c>
      <c r="R91">
        <f>IFERROR(IF(VLOOKUP($B91,Spirits!$A:$A,1,0)=$B91,1,0),0)</f>
        <v>0</v>
      </c>
      <c r="S91" s="7">
        <f t="shared" si="2"/>
        <v>0</v>
      </c>
      <c r="U91" t="e">
        <f>VLOOKUP(B91,'Packaged Beer &amp; Cider'!$A$4:$A$28,1,FALSE)</f>
        <v>#N/A</v>
      </c>
    </row>
    <row r="92" spans="1:21" x14ac:dyDescent="0.25">
      <c r="A92" s="3">
        <v>10157</v>
      </c>
      <c r="B92" s="4" t="s">
        <v>1353</v>
      </c>
      <c r="C92" s="3">
        <v>46422</v>
      </c>
      <c r="D92" s="4" t="s">
        <v>1354</v>
      </c>
      <c r="E92" s="3">
        <v>5.5</v>
      </c>
      <c r="F92" s="4" t="s">
        <v>61</v>
      </c>
      <c r="G92" s="3">
        <v>0.30555549999999998</v>
      </c>
      <c r="H92" s="5"/>
      <c r="I92" s="6">
        <v>195.35</v>
      </c>
      <c r="J92" s="4" t="s">
        <v>1355</v>
      </c>
      <c r="K92" s="6">
        <v>95.3</v>
      </c>
      <c r="L92" s="6"/>
      <c r="M92" s="6"/>
      <c r="N92" s="6"/>
      <c r="O92" s="6">
        <v>72.474720945000001</v>
      </c>
      <c r="P92">
        <f>IFERROR(IF(VLOOKUP(B92,'Packaged Beer &amp; Cider'!A:A,1,0)=B92,1,0),0)</f>
        <v>0</v>
      </c>
      <c r="Q92">
        <f>IFERROR(IF(VLOOKUP($B92,Wines!$A:$A,1,0)=$B92,1,0),0)</f>
        <v>0</v>
      </c>
      <c r="R92">
        <f>IFERROR(IF(VLOOKUP($B92,Spirits!$A:$A,1,0)=$B92,1,0),0)</f>
        <v>0</v>
      </c>
      <c r="S92" s="7">
        <f t="shared" si="2"/>
        <v>0</v>
      </c>
      <c r="U92" t="e">
        <f>VLOOKUP(B92,'Packaged Beer &amp; Cider'!$A$4:$A$28,1,FALSE)</f>
        <v>#N/A</v>
      </c>
    </row>
    <row r="93" spans="1:21" x14ac:dyDescent="0.25">
      <c r="A93" s="3">
        <v>11321</v>
      </c>
      <c r="B93" s="4" t="s">
        <v>1356</v>
      </c>
      <c r="C93" s="3">
        <v>68572</v>
      </c>
      <c r="D93" s="4" t="s">
        <v>1357</v>
      </c>
      <c r="E93" s="3">
        <v>4.5999999999999996</v>
      </c>
      <c r="F93" s="4" t="s">
        <v>61</v>
      </c>
      <c r="G93" s="3">
        <v>0.30555549999999998</v>
      </c>
      <c r="H93" s="5"/>
      <c r="I93" s="6">
        <v>181.92</v>
      </c>
      <c r="J93" s="4" t="s">
        <v>1355</v>
      </c>
      <c r="K93" s="6">
        <v>57.82</v>
      </c>
      <c r="L93" s="6"/>
      <c r="M93" s="6"/>
      <c r="N93" s="6"/>
      <c r="O93" s="6" t="e">
        <v>#N/A</v>
      </c>
      <c r="P93">
        <f>IFERROR(IF(VLOOKUP(B93,'Packaged Beer &amp; Cider'!A:A,1,0)=B93,1,0),0)</f>
        <v>0</v>
      </c>
      <c r="Q93">
        <f>IFERROR(IF(VLOOKUP($B93,Wines!$A:$A,1,0)=$B93,1,0),0)</f>
        <v>0</v>
      </c>
      <c r="R93">
        <f>IFERROR(IF(VLOOKUP($B93,Spirits!$A:$A,1,0)=$B93,1,0),0)</f>
        <v>0</v>
      </c>
      <c r="S93" s="7">
        <f t="shared" si="2"/>
        <v>0</v>
      </c>
      <c r="U93" t="e">
        <f>VLOOKUP(B93,'Packaged Beer &amp; Cider'!$A$4:$A$28,1,FALSE)</f>
        <v>#N/A</v>
      </c>
    </row>
    <row r="94" spans="1:21" x14ac:dyDescent="0.25">
      <c r="A94" s="3">
        <v>2924</v>
      </c>
      <c r="B94" s="4" t="s">
        <v>1358</v>
      </c>
      <c r="C94" s="3">
        <v>47679</v>
      </c>
      <c r="D94" s="4" t="s">
        <v>1359</v>
      </c>
      <c r="E94" s="3">
        <v>4.7</v>
      </c>
      <c r="F94" s="4" t="s">
        <v>1340</v>
      </c>
      <c r="G94" s="3">
        <v>0.30555549999999998</v>
      </c>
      <c r="H94" s="5"/>
      <c r="I94" s="6">
        <v>168.37</v>
      </c>
      <c r="J94" s="4" t="s">
        <v>1355</v>
      </c>
      <c r="K94" s="6">
        <v>45.07</v>
      </c>
      <c r="L94" s="6"/>
      <c r="M94" s="6"/>
      <c r="N94" s="6"/>
      <c r="O94" s="6">
        <v>52.094720944999999</v>
      </c>
      <c r="P94">
        <f>IFERROR(IF(VLOOKUP(B94,'Packaged Beer &amp; Cider'!A:A,1,0)=B94,1,0),0)</f>
        <v>0</v>
      </c>
      <c r="Q94">
        <f>IFERROR(IF(VLOOKUP($B94,Wines!$A:$A,1,0)=$B94,1,0),0)</f>
        <v>0</v>
      </c>
      <c r="R94">
        <f>IFERROR(IF(VLOOKUP($B94,Spirits!$A:$A,1,0)=$B94,1,0),0)</f>
        <v>0</v>
      </c>
      <c r="S94" s="7">
        <f t="shared" si="2"/>
        <v>0</v>
      </c>
      <c r="U94" t="e">
        <f>VLOOKUP(B94,'Packaged Beer &amp; Cider'!$A$4:$A$28,1,FALSE)</f>
        <v>#N/A</v>
      </c>
    </row>
    <row r="95" spans="1:21" x14ac:dyDescent="0.25">
      <c r="A95" s="3">
        <v>11298</v>
      </c>
      <c r="B95" s="4" t="s">
        <v>1360</v>
      </c>
      <c r="C95" s="3">
        <v>50165</v>
      </c>
      <c r="D95" s="4" t="s">
        <v>1361</v>
      </c>
      <c r="E95" s="3">
        <v>4</v>
      </c>
      <c r="F95" s="4" t="s">
        <v>1340</v>
      </c>
      <c r="G95" s="3">
        <v>0.30555549999999998</v>
      </c>
      <c r="H95" s="5"/>
      <c r="I95" s="6">
        <v>204.63</v>
      </c>
      <c r="J95" s="4" t="s">
        <v>1355</v>
      </c>
      <c r="K95" s="6">
        <v>83.38</v>
      </c>
      <c r="L95" s="6"/>
      <c r="M95" s="6"/>
      <c r="N95" s="6"/>
      <c r="O95" s="6">
        <v>90.404720944999994</v>
      </c>
      <c r="P95">
        <f>IFERROR(IF(VLOOKUP(B95,'Packaged Beer &amp; Cider'!A:A,1,0)=B95,1,0),0)</f>
        <v>0</v>
      </c>
      <c r="Q95">
        <f>IFERROR(IF(VLOOKUP($B95,Wines!$A:$A,1,0)=$B95,1,0),0)</f>
        <v>0</v>
      </c>
      <c r="R95">
        <f>IFERROR(IF(VLOOKUP($B95,Spirits!$A:$A,1,0)=$B95,1,0),0)</f>
        <v>0</v>
      </c>
      <c r="S95" s="7">
        <f t="shared" si="2"/>
        <v>0</v>
      </c>
      <c r="U95" t="e">
        <f>VLOOKUP(B95,'Packaged Beer &amp; Cider'!$A$4:$A$28,1,FALSE)</f>
        <v>#N/A</v>
      </c>
    </row>
    <row r="96" spans="1:21" x14ac:dyDescent="0.25">
      <c r="A96" s="3">
        <v>8368</v>
      </c>
      <c r="B96" s="4" t="s">
        <v>1362</v>
      </c>
      <c r="C96" s="3">
        <v>48041</v>
      </c>
      <c r="D96" s="4" t="s">
        <v>1363</v>
      </c>
      <c r="E96" s="3">
        <v>5</v>
      </c>
      <c r="F96" s="4" t="s">
        <v>1328</v>
      </c>
      <c r="G96" s="3">
        <v>0.30555549999999998</v>
      </c>
      <c r="H96" s="5"/>
      <c r="I96" s="6">
        <v>187.2</v>
      </c>
      <c r="J96" s="4" t="s">
        <v>1355</v>
      </c>
      <c r="K96" s="6">
        <v>61.7</v>
      </c>
      <c r="L96" s="6"/>
      <c r="M96" s="6"/>
      <c r="N96" s="6"/>
      <c r="O96" s="6">
        <v>68.724720945000001</v>
      </c>
      <c r="P96">
        <f>IFERROR(IF(VLOOKUP(B96,'Packaged Beer &amp; Cider'!A:A,1,0)=B96,1,0),0)</f>
        <v>0</v>
      </c>
      <c r="Q96">
        <f>IFERROR(IF(VLOOKUP($B96,Wines!$A:$A,1,0)=$B96,1,0),0)</f>
        <v>0</v>
      </c>
      <c r="R96">
        <f>IFERROR(IF(VLOOKUP($B96,Spirits!$A:$A,1,0)=$B96,1,0),0)</f>
        <v>0</v>
      </c>
      <c r="S96" s="7">
        <f t="shared" si="2"/>
        <v>0</v>
      </c>
      <c r="U96" t="e">
        <f>VLOOKUP(B96,'Packaged Beer &amp; Cider'!$A$4:$A$28,1,FALSE)</f>
        <v>#N/A</v>
      </c>
    </row>
    <row r="97" spans="1:21" x14ac:dyDescent="0.25">
      <c r="A97" s="3">
        <v>11459</v>
      </c>
      <c r="B97" s="4" t="s">
        <v>1364</v>
      </c>
      <c r="C97" s="3">
        <v>73895</v>
      </c>
      <c r="D97" s="4" t="s">
        <v>1365</v>
      </c>
      <c r="E97" s="3">
        <v>4.5</v>
      </c>
      <c r="F97" s="4" t="s">
        <v>46</v>
      </c>
      <c r="G97" s="3">
        <v>0.1833333</v>
      </c>
      <c r="H97" s="5"/>
      <c r="I97" s="6">
        <v>137.68</v>
      </c>
      <c r="J97" s="4" t="s">
        <v>1355</v>
      </c>
      <c r="K97" s="6">
        <v>46.93</v>
      </c>
      <c r="L97" s="6"/>
      <c r="M97" s="6"/>
      <c r="N97" s="6"/>
      <c r="O97" s="6" t="e">
        <v>#N/A</v>
      </c>
      <c r="P97">
        <f>IFERROR(IF(VLOOKUP(B97,'Packaged Beer &amp; Cider'!A:A,1,0)=B97,1,0),0)</f>
        <v>0</v>
      </c>
      <c r="Q97">
        <f>IFERROR(IF(VLOOKUP($B97,Wines!$A:$A,1,0)=$B97,1,0),0)</f>
        <v>0</v>
      </c>
      <c r="R97">
        <f>IFERROR(IF(VLOOKUP($B97,Spirits!$A:$A,1,0)=$B97,1,0),0)</f>
        <v>0</v>
      </c>
      <c r="S97" s="7">
        <f t="shared" si="2"/>
        <v>0</v>
      </c>
      <c r="U97" t="e">
        <f>VLOOKUP(B97,'Packaged Beer &amp; Cider'!$A$4:$A$28,1,FALSE)</f>
        <v>#N/A</v>
      </c>
    </row>
    <row r="98" spans="1:21" x14ac:dyDescent="0.25">
      <c r="A98" s="3">
        <v>8367</v>
      </c>
      <c r="B98" s="4" t="s">
        <v>1366</v>
      </c>
      <c r="C98" s="3">
        <v>311</v>
      </c>
      <c r="D98" s="4" t="s">
        <v>1367</v>
      </c>
      <c r="E98" s="3">
        <v>4.5</v>
      </c>
      <c r="F98" s="4" t="s">
        <v>1328</v>
      </c>
      <c r="G98" s="3">
        <v>0.30555549999999998</v>
      </c>
      <c r="H98" s="5"/>
      <c r="I98" s="6">
        <v>174.98</v>
      </c>
      <c r="J98" s="4" t="s">
        <v>1355</v>
      </c>
      <c r="K98" s="6">
        <v>58.58</v>
      </c>
      <c r="L98" s="6"/>
      <c r="M98" s="6"/>
      <c r="N98" s="6"/>
      <c r="O98" s="6">
        <v>65.604720944999997</v>
      </c>
      <c r="P98">
        <f>IFERROR(IF(VLOOKUP(B98,'Packaged Beer &amp; Cider'!A:A,1,0)=B98,1,0),0)</f>
        <v>0</v>
      </c>
      <c r="Q98">
        <f>IFERROR(IF(VLOOKUP($B98,Wines!$A:$A,1,0)=$B98,1,0),0)</f>
        <v>0</v>
      </c>
      <c r="R98">
        <f>IFERROR(IF(VLOOKUP($B98,Spirits!$A:$A,1,0)=$B98,1,0),0)</f>
        <v>0</v>
      </c>
      <c r="S98" s="7">
        <f t="shared" si="2"/>
        <v>0</v>
      </c>
      <c r="U98" t="e">
        <f>VLOOKUP(B98,'Packaged Beer &amp; Cider'!$A$4:$A$28,1,FALSE)</f>
        <v>#N/A</v>
      </c>
    </row>
    <row r="99" spans="1:21" x14ac:dyDescent="0.25">
      <c r="A99" s="3">
        <v>445</v>
      </c>
      <c r="B99" s="4" t="s">
        <v>1368</v>
      </c>
      <c r="C99" s="3">
        <v>318</v>
      </c>
      <c r="D99" s="4" t="s">
        <v>1369</v>
      </c>
      <c r="E99" s="3">
        <v>4.5</v>
      </c>
      <c r="F99" s="4" t="s">
        <v>46</v>
      </c>
      <c r="G99" s="3">
        <v>0.30555549999999998</v>
      </c>
      <c r="H99" s="5"/>
      <c r="I99" s="6">
        <v>187.31</v>
      </c>
      <c r="J99" s="4" t="s">
        <v>1355</v>
      </c>
      <c r="K99" s="6">
        <v>53.43</v>
      </c>
      <c r="L99" s="6"/>
      <c r="M99" s="6"/>
      <c r="N99" s="6"/>
      <c r="O99" s="6">
        <v>53.454720944999998</v>
      </c>
      <c r="P99">
        <f>IFERROR(IF(VLOOKUP(B99,'Packaged Beer &amp; Cider'!A:A,1,0)=B99,1,0),0)</f>
        <v>0</v>
      </c>
      <c r="Q99">
        <f>IFERROR(IF(VLOOKUP($B99,Wines!$A:$A,1,0)=$B99,1,0),0)</f>
        <v>0</v>
      </c>
      <c r="R99">
        <f>IFERROR(IF(VLOOKUP($B99,Spirits!$A:$A,1,0)=$B99,1,0),0)</f>
        <v>0</v>
      </c>
      <c r="S99" s="7">
        <f t="shared" si="2"/>
        <v>0</v>
      </c>
      <c r="U99" t="e">
        <f>VLOOKUP(B99,'Packaged Beer &amp; Cider'!$A$4:$A$28,1,FALSE)</f>
        <v>#N/A</v>
      </c>
    </row>
    <row r="100" spans="1:21" x14ac:dyDescent="0.25">
      <c r="A100" s="3">
        <v>11433</v>
      </c>
      <c r="B100" s="4" t="s">
        <v>1370</v>
      </c>
      <c r="C100" s="3">
        <v>81869</v>
      </c>
      <c r="D100" s="4" t="s">
        <v>1371</v>
      </c>
      <c r="E100" s="3">
        <v>4</v>
      </c>
      <c r="F100" s="4" t="s">
        <v>46</v>
      </c>
      <c r="G100" s="3">
        <v>0.18333332999999999</v>
      </c>
      <c r="H100" s="5"/>
      <c r="I100" s="6">
        <v>126.4</v>
      </c>
      <c r="J100" s="4" t="s">
        <v>1355</v>
      </c>
      <c r="K100" s="6">
        <v>38.630000000000003</v>
      </c>
      <c r="L100" s="6"/>
      <c r="M100" s="6"/>
      <c r="N100" s="6"/>
      <c r="O100" s="6">
        <v>42.844833256699999</v>
      </c>
      <c r="P100">
        <f>IFERROR(IF(VLOOKUP(B100,'Packaged Beer &amp; Cider'!A:A,1,0)=B100,1,0),0)</f>
        <v>0</v>
      </c>
      <c r="Q100">
        <f>IFERROR(IF(VLOOKUP($B100,Wines!$A:$A,1,0)=$B100,1,0),0)</f>
        <v>0</v>
      </c>
      <c r="R100">
        <f>IFERROR(IF(VLOOKUP($B100,Spirits!$A:$A,1,0)=$B100,1,0),0)</f>
        <v>0</v>
      </c>
      <c r="S100" s="7">
        <f t="shared" si="2"/>
        <v>0</v>
      </c>
      <c r="U100" t="e">
        <f>VLOOKUP(B100,'Packaged Beer &amp; Cider'!$A$4:$A$28,1,FALSE)</f>
        <v>#N/A</v>
      </c>
    </row>
    <row r="101" spans="1:21" x14ac:dyDescent="0.25">
      <c r="A101" s="3">
        <v>10268</v>
      </c>
      <c r="B101" s="4" t="s">
        <v>1372</v>
      </c>
      <c r="C101" s="3">
        <v>44168</v>
      </c>
      <c r="D101" s="4" t="s">
        <v>1373</v>
      </c>
      <c r="E101" s="3">
        <v>4.5</v>
      </c>
      <c r="F101" s="4" t="s">
        <v>46</v>
      </c>
      <c r="G101" s="3">
        <v>0.30555549999999998</v>
      </c>
      <c r="H101" s="5"/>
      <c r="I101" s="6">
        <v>222.61</v>
      </c>
      <c r="J101" s="4" t="s">
        <v>1355</v>
      </c>
      <c r="K101" s="6">
        <v>83.33</v>
      </c>
      <c r="L101" s="6"/>
      <c r="M101" s="6"/>
      <c r="N101" s="6"/>
      <c r="O101" s="6">
        <v>83.354720944999997</v>
      </c>
      <c r="P101">
        <f>IFERROR(IF(VLOOKUP(B101,'Packaged Beer &amp; Cider'!A:A,1,0)=B101,1,0),0)</f>
        <v>0</v>
      </c>
      <c r="Q101">
        <f>IFERROR(IF(VLOOKUP($B101,Wines!$A:$A,1,0)=$B101,1,0),0)</f>
        <v>0</v>
      </c>
      <c r="R101">
        <f>IFERROR(IF(VLOOKUP($B101,Spirits!$A:$A,1,0)=$B101,1,0),0)</f>
        <v>0</v>
      </c>
      <c r="S101" s="7">
        <f t="shared" si="2"/>
        <v>0</v>
      </c>
      <c r="U101" t="e">
        <f>VLOOKUP(B101,'Packaged Beer &amp; Cider'!$A$4:$A$28,1,FALSE)</f>
        <v>#N/A</v>
      </c>
    </row>
    <row r="102" spans="1:21" x14ac:dyDescent="0.25">
      <c r="A102" s="3">
        <v>10943</v>
      </c>
      <c r="B102" s="4" t="s">
        <v>1374</v>
      </c>
      <c r="C102" s="3">
        <v>6057</v>
      </c>
      <c r="D102" s="4" t="s">
        <v>1375</v>
      </c>
      <c r="E102" s="3">
        <v>4.0999999999999996</v>
      </c>
      <c r="F102" s="4" t="s">
        <v>43</v>
      </c>
      <c r="G102" s="3">
        <v>0.25</v>
      </c>
      <c r="H102" s="5"/>
      <c r="I102" s="6">
        <v>121.96</v>
      </c>
      <c r="J102" s="4" t="s">
        <v>1376</v>
      </c>
      <c r="K102" s="6">
        <v>62.85</v>
      </c>
      <c r="L102" s="6"/>
      <c r="M102" s="6"/>
      <c r="N102" s="6"/>
      <c r="O102" s="6">
        <v>68.597499999999997</v>
      </c>
      <c r="P102">
        <f>IFERROR(IF(VLOOKUP(B102,'Packaged Beer &amp; Cider'!A:A,1,0)=B102,1,0),0)</f>
        <v>0</v>
      </c>
      <c r="Q102">
        <f>IFERROR(IF(VLOOKUP($B102,Wines!$A:$A,1,0)=$B102,1,0),0)</f>
        <v>0</v>
      </c>
      <c r="R102">
        <f>IFERROR(IF(VLOOKUP($B102,Spirits!$A:$A,1,0)=$B102,1,0),0)</f>
        <v>0</v>
      </c>
      <c r="S102" s="7">
        <f t="shared" si="2"/>
        <v>0</v>
      </c>
      <c r="U102" t="e">
        <f>VLOOKUP(B102,'Packaged Beer &amp; Cider'!$A$4:$A$28,1,FALSE)</f>
        <v>#N/A</v>
      </c>
    </row>
    <row r="103" spans="1:21" x14ac:dyDescent="0.25">
      <c r="A103" s="3">
        <v>11450</v>
      </c>
      <c r="B103" s="4" t="s">
        <v>1377</v>
      </c>
      <c r="C103" s="3">
        <v>10</v>
      </c>
      <c r="D103" s="4" t="s">
        <v>1378</v>
      </c>
      <c r="E103" s="3">
        <v>3.8</v>
      </c>
      <c r="F103" s="4" t="s">
        <v>1379</v>
      </c>
      <c r="G103" s="3">
        <v>0.25</v>
      </c>
      <c r="H103" s="5"/>
      <c r="I103" s="6">
        <v>121.43</v>
      </c>
      <c r="J103" s="4" t="s">
        <v>1376</v>
      </c>
      <c r="K103" s="6">
        <v>46.67</v>
      </c>
      <c r="L103" s="6"/>
      <c r="M103" s="6"/>
      <c r="N103" s="6"/>
      <c r="O103" s="6">
        <v>52.417500000000004</v>
      </c>
      <c r="P103">
        <f>IFERROR(IF(VLOOKUP(B103,'Packaged Beer &amp; Cider'!A:A,1,0)=B103,1,0),0)</f>
        <v>0</v>
      </c>
      <c r="Q103">
        <f>IFERROR(IF(VLOOKUP($B103,Wines!$A:$A,1,0)=$B103,1,0),0)</f>
        <v>0</v>
      </c>
      <c r="R103">
        <f>IFERROR(IF(VLOOKUP($B103,Spirits!$A:$A,1,0)=$B103,1,0),0)</f>
        <v>0</v>
      </c>
      <c r="S103" s="7">
        <f t="shared" si="2"/>
        <v>0</v>
      </c>
      <c r="U103" t="e">
        <f>VLOOKUP(B103,'Packaged Beer &amp; Cider'!$A$4:$A$28,1,FALSE)</f>
        <v>#N/A</v>
      </c>
    </row>
    <row r="104" spans="1:21" x14ac:dyDescent="0.25">
      <c r="A104" s="3">
        <v>11018</v>
      </c>
      <c r="B104" s="4" t="s">
        <v>1380</v>
      </c>
      <c r="C104" s="3">
        <v>57491</v>
      </c>
      <c r="D104" s="4" t="s">
        <v>1381</v>
      </c>
      <c r="E104" s="3">
        <v>4</v>
      </c>
      <c r="F104" s="4" t="s">
        <v>1382</v>
      </c>
      <c r="G104" s="3">
        <v>0.25</v>
      </c>
      <c r="H104" s="5"/>
      <c r="I104" s="6">
        <v>121.21</v>
      </c>
      <c r="J104" s="4" t="s">
        <v>1376</v>
      </c>
      <c r="K104" s="6">
        <v>58.61</v>
      </c>
      <c r="L104" s="6"/>
      <c r="M104" s="6"/>
      <c r="N104" s="6"/>
      <c r="O104" s="6">
        <v>64.357500000000002</v>
      </c>
      <c r="P104">
        <f>IFERROR(IF(VLOOKUP(B104,'Packaged Beer &amp; Cider'!A:A,1,0)=B104,1,0),0)</f>
        <v>0</v>
      </c>
      <c r="Q104">
        <f>IFERROR(IF(VLOOKUP($B104,Wines!$A:$A,1,0)=$B104,1,0),0)</f>
        <v>0</v>
      </c>
      <c r="R104">
        <f>IFERROR(IF(VLOOKUP($B104,Spirits!$A:$A,1,0)=$B104,1,0),0)</f>
        <v>0</v>
      </c>
      <c r="S104" s="7">
        <f t="shared" si="2"/>
        <v>0</v>
      </c>
      <c r="U104" t="e">
        <f>VLOOKUP(B104,'Packaged Beer &amp; Cider'!$A$4:$A$28,1,FALSE)</f>
        <v>#N/A</v>
      </c>
    </row>
    <row r="105" spans="1:21" x14ac:dyDescent="0.25">
      <c r="A105" s="3">
        <v>11234</v>
      </c>
      <c r="B105" s="4" t="s">
        <v>1383</v>
      </c>
      <c r="C105" s="3">
        <v>68565</v>
      </c>
      <c r="D105" s="4" t="s">
        <v>1384</v>
      </c>
      <c r="E105" s="3">
        <v>4</v>
      </c>
      <c r="F105" s="4" t="s">
        <v>1385</v>
      </c>
      <c r="G105" s="3">
        <v>0.25</v>
      </c>
      <c r="H105" s="5"/>
      <c r="I105" s="6">
        <v>121</v>
      </c>
      <c r="J105" s="4" t="s">
        <v>1376</v>
      </c>
      <c r="K105" s="6">
        <v>64.349999999999994</v>
      </c>
      <c r="L105" s="6"/>
      <c r="M105" s="6"/>
      <c r="N105" s="6"/>
      <c r="O105" s="6">
        <v>70.097499999999997</v>
      </c>
      <c r="P105">
        <f>IFERROR(IF(VLOOKUP(B105,'Packaged Beer &amp; Cider'!A:A,1,0)=B105,1,0),0)</f>
        <v>0</v>
      </c>
      <c r="Q105">
        <f>IFERROR(IF(VLOOKUP($B105,Wines!$A:$A,1,0)=$B105,1,0),0)</f>
        <v>0</v>
      </c>
      <c r="R105">
        <f>IFERROR(IF(VLOOKUP($B105,Spirits!$A:$A,1,0)=$B105,1,0),0)</f>
        <v>0</v>
      </c>
      <c r="S105" s="7">
        <f t="shared" si="2"/>
        <v>0</v>
      </c>
      <c r="U105" t="e">
        <f>VLOOKUP(B105,'Packaged Beer &amp; Cider'!$A$4:$A$28,1,FALSE)</f>
        <v>#N/A</v>
      </c>
    </row>
    <row r="106" spans="1:21" x14ac:dyDescent="0.25">
      <c r="A106" s="3">
        <v>11334</v>
      </c>
      <c r="B106" s="4" t="s">
        <v>1386</v>
      </c>
      <c r="C106" s="3">
        <v>26802</v>
      </c>
      <c r="D106" s="4" t="s">
        <v>1387</v>
      </c>
      <c r="E106" s="3">
        <v>4.3</v>
      </c>
      <c r="F106" s="4" t="s">
        <v>1388</v>
      </c>
      <c r="G106" s="3">
        <v>0.25</v>
      </c>
      <c r="H106" s="5"/>
      <c r="I106" s="6">
        <v>121</v>
      </c>
      <c r="J106" s="4" t="s">
        <v>1376</v>
      </c>
      <c r="K106" s="6">
        <v>43.93</v>
      </c>
      <c r="L106" s="6"/>
      <c r="M106" s="6"/>
      <c r="N106" s="6"/>
      <c r="O106" s="6">
        <v>50.427500000000002</v>
      </c>
      <c r="P106">
        <f>IFERROR(IF(VLOOKUP(B106,'Packaged Beer &amp; Cider'!A:A,1,0)=B106,1,0),0)</f>
        <v>0</v>
      </c>
      <c r="Q106">
        <f>IFERROR(IF(VLOOKUP($B106,Wines!$A:$A,1,0)=$B106,1,0),0)</f>
        <v>0</v>
      </c>
      <c r="R106">
        <f>IFERROR(IF(VLOOKUP($B106,Spirits!$A:$A,1,0)=$B106,1,0),0)</f>
        <v>0</v>
      </c>
      <c r="S106" s="7">
        <f t="shared" si="2"/>
        <v>0</v>
      </c>
      <c r="U106" t="e">
        <f>VLOOKUP(B106,'Packaged Beer &amp; Cider'!$A$4:$A$28,1,FALSE)</f>
        <v>#N/A</v>
      </c>
    </row>
    <row r="107" spans="1:21" x14ac:dyDescent="0.25">
      <c r="A107" s="3">
        <v>10827</v>
      </c>
      <c r="B107" s="4" t="s">
        <v>1389</v>
      </c>
      <c r="C107" s="3">
        <v>50544</v>
      </c>
      <c r="D107" s="4" t="s">
        <v>1390</v>
      </c>
      <c r="E107" s="3">
        <v>4.5</v>
      </c>
      <c r="F107" s="4" t="s">
        <v>43</v>
      </c>
      <c r="G107" s="3">
        <v>0.25</v>
      </c>
      <c r="H107" s="5"/>
      <c r="I107" s="6">
        <v>121.25</v>
      </c>
      <c r="J107" s="4" t="s">
        <v>1376</v>
      </c>
      <c r="K107" s="6">
        <v>60.03</v>
      </c>
      <c r="L107" s="6"/>
      <c r="M107" s="6"/>
      <c r="N107" s="6"/>
      <c r="O107" s="6">
        <v>65.777500000000003</v>
      </c>
      <c r="P107">
        <f>IFERROR(IF(VLOOKUP(B107,'Packaged Beer &amp; Cider'!A:A,1,0)=B107,1,0),0)</f>
        <v>0</v>
      </c>
      <c r="Q107">
        <f>IFERROR(IF(VLOOKUP($B107,Wines!$A:$A,1,0)=$B107,1,0),0)</f>
        <v>0</v>
      </c>
      <c r="R107">
        <f>IFERROR(IF(VLOOKUP($B107,Spirits!$A:$A,1,0)=$B107,1,0),0)</f>
        <v>0</v>
      </c>
      <c r="S107" s="7">
        <f t="shared" si="2"/>
        <v>0</v>
      </c>
      <c r="U107" t="e">
        <f>VLOOKUP(B107,'Packaged Beer &amp; Cider'!$A$4:$A$28,1,FALSE)</f>
        <v>#N/A</v>
      </c>
    </row>
    <row r="108" spans="1:21" x14ac:dyDescent="0.25">
      <c r="A108" s="3">
        <v>11312</v>
      </c>
      <c r="B108" s="4" t="s">
        <v>1391</v>
      </c>
      <c r="C108" s="3">
        <v>68871</v>
      </c>
      <c r="D108" s="4" t="s">
        <v>1392</v>
      </c>
      <c r="E108" s="3">
        <v>4</v>
      </c>
      <c r="F108" s="4" t="s">
        <v>1393</v>
      </c>
      <c r="G108" s="3">
        <v>0.25</v>
      </c>
      <c r="H108" s="5"/>
      <c r="I108" s="6">
        <v>133</v>
      </c>
      <c r="J108" s="4" t="s">
        <v>1376</v>
      </c>
      <c r="K108" s="6">
        <v>59.8</v>
      </c>
      <c r="L108" s="6"/>
      <c r="M108" s="6"/>
      <c r="N108" s="6"/>
      <c r="O108" s="6">
        <v>65.547499999999999</v>
      </c>
      <c r="P108">
        <f>IFERROR(IF(VLOOKUP(B108,'Packaged Beer &amp; Cider'!A:A,1,0)=B108,1,0),0)</f>
        <v>0</v>
      </c>
      <c r="Q108">
        <f>IFERROR(IF(VLOOKUP($B108,Wines!$A:$A,1,0)=$B108,1,0),0)</f>
        <v>0</v>
      </c>
      <c r="R108">
        <f>IFERROR(IF(VLOOKUP($B108,Spirits!$A:$A,1,0)=$B108,1,0),0)</f>
        <v>0</v>
      </c>
      <c r="S108" s="7">
        <f t="shared" si="2"/>
        <v>0</v>
      </c>
      <c r="U108" t="e">
        <f>VLOOKUP(B108,'Packaged Beer &amp; Cider'!$A$4:$A$28,1,FALSE)</f>
        <v>#N/A</v>
      </c>
    </row>
    <row r="109" spans="1:21" x14ac:dyDescent="0.25">
      <c r="A109" s="3">
        <v>11017</v>
      </c>
      <c r="B109" s="4" t="s">
        <v>1394</v>
      </c>
      <c r="C109" s="3">
        <v>57492</v>
      </c>
      <c r="D109" s="4" t="s">
        <v>1395</v>
      </c>
      <c r="E109" s="3">
        <v>4</v>
      </c>
      <c r="F109" s="4" t="s">
        <v>1396</v>
      </c>
      <c r="G109" s="3">
        <v>0.25</v>
      </c>
      <c r="H109" s="5"/>
      <c r="I109" s="6">
        <v>121</v>
      </c>
      <c r="J109" s="4" t="s">
        <v>1376</v>
      </c>
      <c r="K109" s="6">
        <v>67.290000000000006</v>
      </c>
      <c r="L109" s="6"/>
      <c r="M109" s="6"/>
      <c r="N109" s="6"/>
      <c r="O109" s="6">
        <v>73.037500000000009</v>
      </c>
      <c r="P109">
        <f>IFERROR(IF(VLOOKUP(B109,'Packaged Beer &amp; Cider'!A:A,1,0)=B109,1,0),0)</f>
        <v>0</v>
      </c>
      <c r="Q109">
        <f>IFERROR(IF(VLOOKUP($B109,Wines!$A:$A,1,0)=$B109,1,0),0)</f>
        <v>0</v>
      </c>
      <c r="R109">
        <f>IFERROR(IF(VLOOKUP($B109,Spirits!$A:$A,1,0)=$B109,1,0),0)</f>
        <v>0</v>
      </c>
      <c r="S109" s="7">
        <f t="shared" si="2"/>
        <v>0</v>
      </c>
      <c r="U109" t="e">
        <f>VLOOKUP(B109,'Packaged Beer &amp; Cider'!$A$4:$A$28,1,FALSE)</f>
        <v>#N/A</v>
      </c>
    </row>
    <row r="110" spans="1:21" x14ac:dyDescent="0.25">
      <c r="A110" s="3">
        <v>11192</v>
      </c>
      <c r="B110" s="4" t="s">
        <v>1397</v>
      </c>
      <c r="C110" s="3">
        <v>58782</v>
      </c>
      <c r="D110" s="4" t="s">
        <v>1398</v>
      </c>
      <c r="E110" s="3">
        <v>4.0999999999999996</v>
      </c>
      <c r="F110" s="4" t="s">
        <v>1379</v>
      </c>
      <c r="G110" s="3">
        <v>0.25</v>
      </c>
      <c r="H110" s="5"/>
      <c r="I110" s="6">
        <v>109.8</v>
      </c>
      <c r="J110" s="4" t="s">
        <v>1376</v>
      </c>
      <c r="K110" s="6">
        <v>49.8</v>
      </c>
      <c r="L110" s="6"/>
      <c r="M110" s="6"/>
      <c r="N110" s="6"/>
      <c r="O110" s="6">
        <v>55.547499999999999</v>
      </c>
      <c r="P110">
        <f>IFERROR(IF(VLOOKUP(B110,'Packaged Beer &amp; Cider'!A:A,1,0)=B110,1,0),0)</f>
        <v>0</v>
      </c>
      <c r="Q110">
        <f>IFERROR(IF(VLOOKUP($B110,Wines!$A:$A,1,0)=$B110,1,0),0)</f>
        <v>0</v>
      </c>
      <c r="R110">
        <f>IFERROR(IF(VLOOKUP($B110,Spirits!$A:$A,1,0)=$B110,1,0),0)</f>
        <v>0</v>
      </c>
      <c r="S110" s="7">
        <f t="shared" si="2"/>
        <v>0</v>
      </c>
      <c r="U110" t="e">
        <f>VLOOKUP(B110,'Packaged Beer &amp; Cider'!$A$4:$A$28,1,FALSE)</f>
        <v>#N/A</v>
      </c>
    </row>
    <row r="111" spans="1:21" x14ac:dyDescent="0.25">
      <c r="A111" s="3">
        <v>11284</v>
      </c>
      <c r="B111" s="4" t="s">
        <v>1399</v>
      </c>
      <c r="C111" s="3">
        <v>77143</v>
      </c>
      <c r="D111" s="4" t="s">
        <v>1400</v>
      </c>
      <c r="E111" s="3">
        <v>4.4000000000000004</v>
      </c>
      <c r="F111" s="4" t="s">
        <v>1401</v>
      </c>
      <c r="G111" s="3">
        <v>0.25</v>
      </c>
      <c r="H111" s="5"/>
      <c r="I111" s="6">
        <v>122</v>
      </c>
      <c r="J111" s="4" t="s">
        <v>1376</v>
      </c>
      <c r="K111" s="6">
        <v>65</v>
      </c>
      <c r="L111" s="6"/>
      <c r="M111" s="6"/>
      <c r="N111" s="6"/>
      <c r="O111" s="6">
        <v>70.747500000000002</v>
      </c>
      <c r="P111">
        <f>IFERROR(IF(VLOOKUP(B111,'Packaged Beer &amp; Cider'!A:A,1,0)=B111,1,0),0)</f>
        <v>0</v>
      </c>
      <c r="Q111">
        <f>IFERROR(IF(VLOOKUP($B111,Wines!$A:$A,1,0)=$B111,1,0),0)</f>
        <v>0</v>
      </c>
      <c r="R111">
        <f>IFERROR(IF(VLOOKUP($B111,Spirits!$A:$A,1,0)=$B111,1,0),0)</f>
        <v>0</v>
      </c>
      <c r="S111" s="7">
        <f t="shared" si="2"/>
        <v>0</v>
      </c>
      <c r="U111" t="e">
        <f>VLOOKUP(B111,'Packaged Beer &amp; Cider'!$A$4:$A$28,1,FALSE)</f>
        <v>#N/A</v>
      </c>
    </row>
    <row r="112" spans="1:21" x14ac:dyDescent="0.25">
      <c r="A112" s="3">
        <v>11377</v>
      </c>
      <c r="B112" s="4" t="s">
        <v>1402</v>
      </c>
      <c r="C112" s="3">
        <v>79537</v>
      </c>
      <c r="D112" s="4" t="s">
        <v>1403</v>
      </c>
      <c r="E112" s="3">
        <v>4</v>
      </c>
      <c r="F112" s="4" t="s">
        <v>1404</v>
      </c>
      <c r="G112" s="3">
        <v>0.25</v>
      </c>
      <c r="H112" s="5"/>
      <c r="I112" s="6">
        <v>121</v>
      </c>
      <c r="J112" s="4" t="s">
        <v>1376</v>
      </c>
      <c r="K112" s="6">
        <v>71.150000000000006</v>
      </c>
      <c r="L112" s="6"/>
      <c r="M112" s="6"/>
      <c r="N112" s="6"/>
      <c r="O112" s="6">
        <v>76.897500000000008</v>
      </c>
      <c r="P112">
        <f>IFERROR(IF(VLOOKUP(B112,'Packaged Beer &amp; Cider'!A:A,1,0)=B112,1,0),0)</f>
        <v>0</v>
      </c>
      <c r="Q112">
        <f>IFERROR(IF(VLOOKUP($B112,Wines!$A:$A,1,0)=$B112,1,0),0)</f>
        <v>0</v>
      </c>
      <c r="R112">
        <f>IFERROR(IF(VLOOKUP($B112,Spirits!$A:$A,1,0)=$B112,1,0),0)</f>
        <v>0</v>
      </c>
      <c r="S112" s="7">
        <f t="shared" si="2"/>
        <v>0</v>
      </c>
      <c r="U112" t="e">
        <f>VLOOKUP(B112,'Packaged Beer &amp; Cider'!$A$4:$A$28,1,FALSE)</f>
        <v>#N/A</v>
      </c>
    </row>
    <row r="113" spans="1:21" x14ac:dyDescent="0.25">
      <c r="A113" s="3">
        <v>11277</v>
      </c>
      <c r="B113" s="4" t="s">
        <v>1405</v>
      </c>
      <c r="C113" s="3">
        <v>68918</v>
      </c>
      <c r="D113" s="4" t="s">
        <v>1406</v>
      </c>
      <c r="E113" s="3">
        <v>4.0999999999999996</v>
      </c>
      <c r="F113" s="4" t="s">
        <v>165</v>
      </c>
      <c r="G113" s="3">
        <v>0.25</v>
      </c>
      <c r="H113" s="5"/>
      <c r="I113" s="6">
        <v>121</v>
      </c>
      <c r="J113" s="4" t="s">
        <v>1376</v>
      </c>
      <c r="K113" s="6">
        <v>68.349999999999994</v>
      </c>
      <c r="L113" s="6"/>
      <c r="M113" s="6"/>
      <c r="N113" s="6"/>
      <c r="O113" s="6">
        <v>74.097499999999997</v>
      </c>
      <c r="P113">
        <f>IFERROR(IF(VLOOKUP(B113,'Packaged Beer &amp; Cider'!A:A,1,0)=B113,1,0),0)</f>
        <v>0</v>
      </c>
      <c r="Q113">
        <f>IFERROR(IF(VLOOKUP($B113,Wines!$A:$A,1,0)=$B113,1,0),0)</f>
        <v>0</v>
      </c>
      <c r="R113">
        <f>IFERROR(IF(VLOOKUP($B113,Spirits!$A:$A,1,0)=$B113,1,0),0)</f>
        <v>0</v>
      </c>
      <c r="S113" s="7">
        <f t="shared" si="2"/>
        <v>0</v>
      </c>
      <c r="U113" t="e">
        <f>VLOOKUP(B113,'Packaged Beer &amp; Cider'!$A$4:$A$28,1,FALSE)</f>
        <v>#N/A</v>
      </c>
    </row>
    <row r="114" spans="1:21" x14ac:dyDescent="0.25">
      <c r="A114" s="3">
        <v>11085</v>
      </c>
      <c r="B114" s="4" t="s">
        <v>1407</v>
      </c>
      <c r="C114" s="3">
        <v>22702</v>
      </c>
      <c r="D114" s="4" t="s">
        <v>1408</v>
      </c>
      <c r="E114" s="3">
        <v>4.2</v>
      </c>
      <c r="F114" s="4" t="s">
        <v>1409</v>
      </c>
      <c r="G114" s="3">
        <v>0.25</v>
      </c>
      <c r="H114" s="5"/>
      <c r="I114" s="6">
        <v>123.5</v>
      </c>
      <c r="J114" s="4" t="s">
        <v>1376</v>
      </c>
      <c r="K114" s="6">
        <v>54.18</v>
      </c>
      <c r="L114" s="6"/>
      <c r="M114" s="6"/>
      <c r="N114" s="6"/>
      <c r="O114" s="6">
        <v>60.677500000000002</v>
      </c>
      <c r="P114">
        <f>IFERROR(IF(VLOOKUP(B114,'Packaged Beer &amp; Cider'!A:A,1,0)=B114,1,0),0)</f>
        <v>0</v>
      </c>
      <c r="Q114">
        <f>IFERROR(IF(VLOOKUP($B114,Wines!$A:$A,1,0)=$B114,1,0),0)</f>
        <v>0</v>
      </c>
      <c r="R114">
        <f>IFERROR(IF(VLOOKUP($B114,Spirits!$A:$A,1,0)=$B114,1,0),0)</f>
        <v>0</v>
      </c>
      <c r="S114" s="7">
        <f t="shared" si="2"/>
        <v>0</v>
      </c>
      <c r="U114" t="e">
        <f>VLOOKUP(B114,'Packaged Beer &amp; Cider'!$A$4:$A$28,1,FALSE)</f>
        <v>#N/A</v>
      </c>
    </row>
    <row r="115" spans="1:21" x14ac:dyDescent="0.25">
      <c r="A115" s="3">
        <v>11024</v>
      </c>
      <c r="B115" s="4" t="s">
        <v>1410</v>
      </c>
      <c r="C115" s="3">
        <v>57830</v>
      </c>
      <c r="D115" s="4" t="s">
        <v>1411</v>
      </c>
      <c r="E115" s="3">
        <v>3.9</v>
      </c>
      <c r="F115" s="4" t="s">
        <v>1412</v>
      </c>
      <c r="G115" s="3">
        <v>0.25</v>
      </c>
      <c r="H115" s="5"/>
      <c r="I115" s="6">
        <v>121.09</v>
      </c>
      <c r="J115" s="4" t="s">
        <v>1376</v>
      </c>
      <c r="K115" s="6">
        <v>58.64</v>
      </c>
      <c r="L115" s="6"/>
      <c r="M115" s="6"/>
      <c r="N115" s="6"/>
      <c r="O115" s="6">
        <v>64.387500000000003</v>
      </c>
      <c r="P115">
        <f>IFERROR(IF(VLOOKUP(B115,'Packaged Beer &amp; Cider'!A:A,1,0)=B115,1,0),0)</f>
        <v>0</v>
      </c>
      <c r="Q115">
        <f>IFERROR(IF(VLOOKUP($B115,Wines!$A:$A,1,0)=$B115,1,0),0)</f>
        <v>0</v>
      </c>
      <c r="R115">
        <f>IFERROR(IF(VLOOKUP($B115,Spirits!$A:$A,1,0)=$B115,1,0),0)</f>
        <v>0</v>
      </c>
      <c r="S115" s="7">
        <f t="shared" si="2"/>
        <v>0</v>
      </c>
      <c r="U115" t="e">
        <f>VLOOKUP(B115,'Packaged Beer &amp; Cider'!$A$4:$A$28,1,FALSE)</f>
        <v>#N/A</v>
      </c>
    </row>
    <row r="116" spans="1:21" x14ac:dyDescent="0.25">
      <c r="A116" s="3">
        <v>10785</v>
      </c>
      <c r="B116" s="4" t="s">
        <v>1413</v>
      </c>
      <c r="C116" s="3">
        <v>26788</v>
      </c>
      <c r="D116" s="4" t="s">
        <v>1414</v>
      </c>
      <c r="E116" s="3">
        <v>4</v>
      </c>
      <c r="F116" s="4" t="s">
        <v>43</v>
      </c>
      <c r="G116" s="3">
        <v>0.25</v>
      </c>
      <c r="H116" s="5"/>
      <c r="I116" s="6">
        <v>114.73</v>
      </c>
      <c r="J116" s="4" t="s">
        <v>1376</v>
      </c>
      <c r="K116" s="6">
        <v>49.71</v>
      </c>
      <c r="L116" s="6"/>
      <c r="M116" s="6"/>
      <c r="N116" s="6"/>
      <c r="O116" s="6">
        <v>55.457500000000003</v>
      </c>
      <c r="P116">
        <f>IFERROR(IF(VLOOKUP(B116,'Packaged Beer &amp; Cider'!A:A,1,0)=B116,1,0),0)</f>
        <v>0</v>
      </c>
      <c r="Q116">
        <f>IFERROR(IF(VLOOKUP($B116,Wines!$A:$A,1,0)=$B116,1,0),0)</f>
        <v>0</v>
      </c>
      <c r="R116">
        <f>IFERROR(IF(VLOOKUP($B116,Spirits!$A:$A,1,0)=$B116,1,0),0)</f>
        <v>0</v>
      </c>
      <c r="S116" s="7">
        <f t="shared" si="2"/>
        <v>0</v>
      </c>
      <c r="U116" t="e">
        <f>VLOOKUP(B116,'Packaged Beer &amp; Cider'!$A$4:$A$28,1,FALSE)</f>
        <v>#N/A</v>
      </c>
    </row>
    <row r="117" spans="1:21" x14ac:dyDescent="0.25">
      <c r="A117" s="3">
        <v>11022</v>
      </c>
      <c r="B117" s="4" t="s">
        <v>1415</v>
      </c>
      <c r="C117" s="3">
        <v>51404</v>
      </c>
      <c r="D117" s="4" t="s">
        <v>1416</v>
      </c>
      <c r="E117" s="3">
        <v>4.5</v>
      </c>
      <c r="F117" s="4" t="s">
        <v>43</v>
      </c>
      <c r="G117" s="3">
        <v>0.25</v>
      </c>
      <c r="H117" s="5"/>
      <c r="I117" s="6">
        <v>121.25</v>
      </c>
      <c r="J117" s="4" t="s">
        <v>1376</v>
      </c>
      <c r="K117" s="6">
        <v>54.66</v>
      </c>
      <c r="L117" s="6"/>
      <c r="M117" s="6"/>
      <c r="N117" s="6"/>
      <c r="O117" s="6">
        <v>60.407499999999999</v>
      </c>
      <c r="P117">
        <f>IFERROR(IF(VLOOKUP(B117,'Packaged Beer &amp; Cider'!A:A,1,0)=B117,1,0),0)</f>
        <v>0</v>
      </c>
      <c r="Q117">
        <f>IFERROR(IF(VLOOKUP($B117,Wines!$A:$A,1,0)=$B117,1,0),0)</f>
        <v>0</v>
      </c>
      <c r="R117">
        <f>IFERROR(IF(VLOOKUP($B117,Spirits!$A:$A,1,0)=$B117,1,0),0)</f>
        <v>0</v>
      </c>
      <c r="S117" s="7">
        <f t="shared" si="2"/>
        <v>0</v>
      </c>
      <c r="U117" t="e">
        <f>VLOOKUP(B117,'Packaged Beer &amp; Cider'!$A$4:$A$28,1,FALSE)</f>
        <v>#N/A</v>
      </c>
    </row>
    <row r="118" spans="1:21" x14ac:dyDescent="0.25">
      <c r="A118" s="3">
        <v>11132</v>
      </c>
      <c r="B118" s="4" t="s">
        <v>1417</v>
      </c>
      <c r="C118" s="3">
        <v>59515</v>
      </c>
      <c r="D118" s="4" t="s">
        <v>1418</v>
      </c>
      <c r="E118" s="3">
        <v>4</v>
      </c>
      <c r="F118" s="4" t="s">
        <v>1419</v>
      </c>
      <c r="G118" s="3">
        <v>0.25</v>
      </c>
      <c r="H118" s="5"/>
      <c r="I118" s="6">
        <v>121.21</v>
      </c>
      <c r="J118" s="4" t="s">
        <v>1376</v>
      </c>
      <c r="K118" s="6">
        <v>60.03</v>
      </c>
      <c r="L118" s="6"/>
      <c r="M118" s="6"/>
      <c r="N118" s="6"/>
      <c r="O118" s="6">
        <v>65.777500000000003</v>
      </c>
      <c r="P118">
        <f>IFERROR(IF(VLOOKUP(B118,'Packaged Beer &amp; Cider'!A:A,1,0)=B118,1,0),0)</f>
        <v>0</v>
      </c>
      <c r="Q118">
        <f>IFERROR(IF(VLOOKUP($B118,Wines!$A:$A,1,0)=$B118,1,0),0)</f>
        <v>0</v>
      </c>
      <c r="R118">
        <f>IFERROR(IF(VLOOKUP($B118,Spirits!$A:$A,1,0)=$B118,1,0),0)</f>
        <v>0</v>
      </c>
      <c r="S118" s="7">
        <f t="shared" si="2"/>
        <v>0</v>
      </c>
      <c r="U118" t="e">
        <f>VLOOKUP(B118,'Packaged Beer &amp; Cider'!$A$4:$A$28,1,FALSE)</f>
        <v>#N/A</v>
      </c>
    </row>
    <row r="119" spans="1:21" x14ac:dyDescent="0.25">
      <c r="A119" s="3">
        <v>10817</v>
      </c>
      <c r="B119" s="4" t="s">
        <v>1420</v>
      </c>
      <c r="C119" s="3">
        <v>41099</v>
      </c>
      <c r="D119" s="4" t="s">
        <v>1421</v>
      </c>
      <c r="E119" s="3">
        <v>3.9</v>
      </c>
      <c r="F119" s="4" t="s">
        <v>43</v>
      </c>
      <c r="G119" s="3">
        <v>0.25</v>
      </c>
      <c r="H119" s="5"/>
      <c r="I119" s="6">
        <v>112.78</v>
      </c>
      <c r="J119" s="4" t="s">
        <v>1376</v>
      </c>
      <c r="K119" s="6">
        <v>44.48</v>
      </c>
      <c r="L119" s="6"/>
      <c r="M119" s="6"/>
      <c r="N119" s="6"/>
      <c r="O119" s="6">
        <v>50.227499999999999</v>
      </c>
      <c r="P119">
        <f>IFERROR(IF(VLOOKUP(B119,'Packaged Beer &amp; Cider'!A:A,1,0)=B119,1,0),0)</f>
        <v>0</v>
      </c>
      <c r="Q119">
        <f>IFERROR(IF(VLOOKUP($B119,Wines!$A:$A,1,0)=$B119,1,0),0)</f>
        <v>0</v>
      </c>
      <c r="R119">
        <f>IFERROR(IF(VLOOKUP($B119,Spirits!$A:$A,1,0)=$B119,1,0),0)</f>
        <v>0</v>
      </c>
      <c r="S119" s="7">
        <f t="shared" si="2"/>
        <v>0</v>
      </c>
      <c r="U119" t="e">
        <f>VLOOKUP(B119,'Packaged Beer &amp; Cider'!$A$4:$A$28,1,FALSE)</f>
        <v>#N/A</v>
      </c>
    </row>
    <row r="120" spans="1:21" x14ac:dyDescent="0.25">
      <c r="A120" s="3">
        <v>11394</v>
      </c>
      <c r="B120" s="4" t="s">
        <v>1422</v>
      </c>
      <c r="C120" s="3">
        <v>80630</v>
      </c>
      <c r="D120" s="4" t="s">
        <v>1423</v>
      </c>
      <c r="E120" s="3">
        <v>3.5</v>
      </c>
      <c r="F120" s="4" t="s">
        <v>1424</v>
      </c>
      <c r="G120" s="3">
        <v>0.25</v>
      </c>
      <c r="H120" s="5"/>
      <c r="I120" s="6">
        <v>122</v>
      </c>
      <c r="J120" s="4" t="s">
        <v>1376</v>
      </c>
      <c r="K120" s="6">
        <v>67.83</v>
      </c>
      <c r="L120" s="6"/>
      <c r="M120" s="6"/>
      <c r="N120" s="6"/>
      <c r="O120" s="6">
        <v>73.577500000000001</v>
      </c>
      <c r="P120">
        <f>IFERROR(IF(VLOOKUP(B120,'Packaged Beer &amp; Cider'!A:A,1,0)=B120,1,0),0)</f>
        <v>0</v>
      </c>
      <c r="Q120">
        <f>IFERROR(IF(VLOOKUP($B120,Wines!$A:$A,1,0)=$B120,1,0),0)</f>
        <v>0</v>
      </c>
      <c r="R120">
        <f>IFERROR(IF(VLOOKUP($B120,Spirits!$A:$A,1,0)=$B120,1,0),0)</f>
        <v>0</v>
      </c>
      <c r="S120" s="7">
        <f t="shared" si="2"/>
        <v>0</v>
      </c>
      <c r="U120" t="e">
        <f>VLOOKUP(B120,'Packaged Beer &amp; Cider'!$A$4:$A$28,1,FALSE)</f>
        <v>#N/A</v>
      </c>
    </row>
    <row r="121" spans="1:21" x14ac:dyDescent="0.25">
      <c r="A121" s="3">
        <v>11409</v>
      </c>
      <c r="B121" s="4" t="s">
        <v>1425</v>
      </c>
      <c r="C121" s="3">
        <v>81312</v>
      </c>
      <c r="D121" s="4" t="s">
        <v>1426</v>
      </c>
      <c r="E121" s="3">
        <v>4.5</v>
      </c>
      <c r="F121" s="4" t="s">
        <v>1427</v>
      </c>
      <c r="G121" s="3">
        <v>0.25</v>
      </c>
      <c r="H121" s="5"/>
      <c r="I121" s="6">
        <v>122</v>
      </c>
      <c r="J121" s="4" t="s">
        <v>1376</v>
      </c>
      <c r="K121" s="6">
        <v>62.5</v>
      </c>
      <c r="L121" s="6"/>
      <c r="M121" s="6"/>
      <c r="N121" s="6"/>
      <c r="O121" s="6">
        <v>68.247500000000002</v>
      </c>
      <c r="P121">
        <f>IFERROR(IF(VLOOKUP(B121,'Packaged Beer &amp; Cider'!A:A,1,0)=B121,1,0),0)</f>
        <v>0</v>
      </c>
      <c r="Q121">
        <f>IFERROR(IF(VLOOKUP($B121,Wines!$A:$A,1,0)=$B121,1,0),0)</f>
        <v>0</v>
      </c>
      <c r="R121">
        <f>IFERROR(IF(VLOOKUP($B121,Spirits!$A:$A,1,0)=$B121,1,0),0)</f>
        <v>0</v>
      </c>
      <c r="S121" s="7">
        <f t="shared" si="2"/>
        <v>0</v>
      </c>
      <c r="U121" t="e">
        <f>VLOOKUP(B121,'Packaged Beer &amp; Cider'!$A$4:$A$28,1,FALSE)</f>
        <v>#N/A</v>
      </c>
    </row>
    <row r="122" spans="1:21" x14ac:dyDescent="0.25">
      <c r="A122" s="3">
        <v>11210</v>
      </c>
      <c r="B122" s="4" t="s">
        <v>1428</v>
      </c>
      <c r="C122" s="3">
        <v>62445</v>
      </c>
      <c r="D122" s="4" t="s">
        <v>1429</v>
      </c>
      <c r="E122" s="3">
        <v>4.5</v>
      </c>
      <c r="F122" s="4" t="s">
        <v>1382</v>
      </c>
      <c r="G122" s="3">
        <v>0.25</v>
      </c>
      <c r="H122" s="5"/>
      <c r="I122" s="6">
        <v>124.95</v>
      </c>
      <c r="J122" s="4" t="s">
        <v>1376</v>
      </c>
      <c r="K122" s="6">
        <v>64.680000000000007</v>
      </c>
      <c r="L122" s="6"/>
      <c r="M122" s="6"/>
      <c r="N122" s="6"/>
      <c r="O122" s="6">
        <v>70.427500000000009</v>
      </c>
      <c r="P122">
        <f>IFERROR(IF(VLOOKUP(B122,'Packaged Beer &amp; Cider'!A:A,1,0)=B122,1,0),0)</f>
        <v>0</v>
      </c>
      <c r="Q122">
        <f>IFERROR(IF(VLOOKUP($B122,Wines!$A:$A,1,0)=$B122,1,0),0)</f>
        <v>0</v>
      </c>
      <c r="R122">
        <f>IFERROR(IF(VLOOKUP($B122,Spirits!$A:$A,1,0)=$B122,1,0),0)</f>
        <v>0</v>
      </c>
      <c r="S122" s="7">
        <f t="shared" si="2"/>
        <v>0</v>
      </c>
      <c r="U122" t="e">
        <f>VLOOKUP(B122,'Packaged Beer &amp; Cider'!$A$4:$A$28,1,FALSE)</f>
        <v>#N/A</v>
      </c>
    </row>
    <row r="123" spans="1:21" x14ac:dyDescent="0.25">
      <c r="A123" s="3">
        <v>11439</v>
      </c>
      <c r="B123" s="4" t="s">
        <v>1430</v>
      </c>
      <c r="C123" s="3">
        <v>58769</v>
      </c>
      <c r="D123" s="4" t="s">
        <v>1431</v>
      </c>
      <c r="E123" s="3">
        <v>4.2</v>
      </c>
      <c r="F123" s="4" t="s">
        <v>43</v>
      </c>
      <c r="G123" s="3">
        <v>0.25</v>
      </c>
      <c r="H123" s="5"/>
      <c r="I123" s="6">
        <v>134</v>
      </c>
      <c r="J123" s="4" t="s">
        <v>1376</v>
      </c>
      <c r="K123" s="6">
        <v>61.73</v>
      </c>
      <c r="L123" s="6"/>
      <c r="M123" s="6"/>
      <c r="N123" s="6"/>
      <c r="O123" s="6">
        <v>67.477499999999992</v>
      </c>
      <c r="P123">
        <f>IFERROR(IF(VLOOKUP(B123,'Packaged Beer &amp; Cider'!A:A,1,0)=B123,1,0),0)</f>
        <v>0</v>
      </c>
      <c r="Q123">
        <f>IFERROR(IF(VLOOKUP($B123,Wines!$A:$A,1,0)=$B123,1,0),0)</f>
        <v>0</v>
      </c>
      <c r="R123">
        <f>IFERROR(IF(VLOOKUP($B123,Spirits!$A:$A,1,0)=$B123,1,0),0)</f>
        <v>0</v>
      </c>
      <c r="S123" s="7">
        <f t="shared" si="2"/>
        <v>0</v>
      </c>
      <c r="U123" t="e">
        <f>VLOOKUP(B123,'Packaged Beer &amp; Cider'!$A$4:$A$28,1,FALSE)</f>
        <v>#N/A</v>
      </c>
    </row>
    <row r="124" spans="1:21" x14ac:dyDescent="0.25">
      <c r="A124" s="3">
        <v>10849</v>
      </c>
      <c r="B124" s="4" t="s">
        <v>1432</v>
      </c>
      <c r="C124" s="3">
        <v>20477</v>
      </c>
      <c r="D124" s="4" t="s">
        <v>1433</v>
      </c>
      <c r="E124" s="3">
        <v>3.9</v>
      </c>
      <c r="F124" s="4" t="s">
        <v>43</v>
      </c>
      <c r="G124" s="3">
        <v>0.25</v>
      </c>
      <c r="H124" s="5"/>
      <c r="I124" s="6">
        <v>120.47</v>
      </c>
      <c r="J124" s="4" t="s">
        <v>1376</v>
      </c>
      <c r="K124" s="6">
        <v>45.48</v>
      </c>
      <c r="L124" s="6"/>
      <c r="M124" s="6"/>
      <c r="N124" s="6"/>
      <c r="O124" s="6">
        <v>51.227499999999999</v>
      </c>
      <c r="P124">
        <f>IFERROR(IF(VLOOKUP(B124,'Packaged Beer &amp; Cider'!A:A,1,0)=B124,1,0),0)</f>
        <v>0</v>
      </c>
      <c r="Q124">
        <f>IFERROR(IF(VLOOKUP($B124,Wines!$A:$A,1,0)=$B124,1,0),0)</f>
        <v>0</v>
      </c>
      <c r="R124">
        <f>IFERROR(IF(VLOOKUP($B124,Spirits!$A:$A,1,0)=$B124,1,0),0)</f>
        <v>0</v>
      </c>
      <c r="S124" s="7">
        <f t="shared" si="2"/>
        <v>0</v>
      </c>
      <c r="U124" t="e">
        <f>VLOOKUP(B124,'Packaged Beer &amp; Cider'!$A$4:$A$28,1,FALSE)</f>
        <v>#N/A</v>
      </c>
    </row>
    <row r="125" spans="1:21" x14ac:dyDescent="0.25">
      <c r="A125" s="3">
        <v>11120</v>
      </c>
      <c r="B125" s="4" t="s">
        <v>1434</v>
      </c>
      <c r="C125" s="3">
        <v>58777</v>
      </c>
      <c r="D125" s="4" t="s">
        <v>1435</v>
      </c>
      <c r="E125" s="3">
        <v>4</v>
      </c>
      <c r="F125" s="4" t="s">
        <v>1436</v>
      </c>
      <c r="G125" s="3">
        <v>0.25</v>
      </c>
      <c r="H125" s="5"/>
      <c r="I125" s="6">
        <v>110.38</v>
      </c>
      <c r="J125" s="4" t="s">
        <v>1376</v>
      </c>
      <c r="K125" s="6">
        <v>49.38</v>
      </c>
      <c r="L125" s="6"/>
      <c r="M125" s="6"/>
      <c r="N125" s="6"/>
      <c r="O125" s="6">
        <v>55.127500000000005</v>
      </c>
      <c r="P125">
        <f>IFERROR(IF(VLOOKUP(B125,'Packaged Beer &amp; Cider'!A:A,1,0)=B125,1,0),0)</f>
        <v>0</v>
      </c>
      <c r="Q125">
        <f>IFERROR(IF(VLOOKUP($B125,Wines!$A:$A,1,0)=$B125,1,0),0)</f>
        <v>0</v>
      </c>
      <c r="R125">
        <f>IFERROR(IF(VLOOKUP($B125,Spirits!$A:$A,1,0)=$B125,1,0),0)</f>
        <v>0</v>
      </c>
      <c r="S125" s="7">
        <f t="shared" si="2"/>
        <v>0</v>
      </c>
      <c r="U125" t="e">
        <f>VLOOKUP(B125,'Packaged Beer &amp; Cider'!$A$4:$A$28,1,FALSE)</f>
        <v>#N/A</v>
      </c>
    </row>
    <row r="126" spans="1:21" x14ac:dyDescent="0.25">
      <c r="A126" s="3">
        <v>11323</v>
      </c>
      <c r="B126" s="4" t="s">
        <v>1437</v>
      </c>
      <c r="C126" s="3">
        <v>78223</v>
      </c>
      <c r="D126" s="4" t="s">
        <v>1438</v>
      </c>
      <c r="E126" s="3">
        <v>3.9</v>
      </c>
      <c r="F126" s="4" t="s">
        <v>1439</v>
      </c>
      <c r="G126" s="3">
        <v>0.25</v>
      </c>
      <c r="H126" s="5"/>
      <c r="I126" s="6">
        <v>120</v>
      </c>
      <c r="J126" s="4" t="s">
        <v>1376</v>
      </c>
      <c r="K126" s="6">
        <v>55.95</v>
      </c>
      <c r="L126" s="6"/>
      <c r="M126" s="6"/>
      <c r="N126" s="6"/>
      <c r="O126" s="6">
        <v>61.697500000000005</v>
      </c>
      <c r="P126">
        <f>IFERROR(IF(VLOOKUP(B126,'Packaged Beer &amp; Cider'!A:A,1,0)=B126,1,0),0)</f>
        <v>0</v>
      </c>
      <c r="Q126">
        <f>IFERROR(IF(VLOOKUP($B126,Wines!$A:$A,1,0)=$B126,1,0),0)</f>
        <v>0</v>
      </c>
      <c r="R126">
        <f>IFERROR(IF(VLOOKUP($B126,Spirits!$A:$A,1,0)=$B126,1,0),0)</f>
        <v>0</v>
      </c>
      <c r="S126" s="7">
        <f t="shared" si="2"/>
        <v>0</v>
      </c>
      <c r="U126" t="e">
        <f>VLOOKUP(B126,'Packaged Beer &amp; Cider'!$A$4:$A$28,1,FALSE)</f>
        <v>#N/A</v>
      </c>
    </row>
    <row r="127" spans="1:21" x14ac:dyDescent="0.25">
      <c r="A127" s="3">
        <v>11311</v>
      </c>
      <c r="B127" s="4" t="s">
        <v>1440</v>
      </c>
      <c r="C127" s="3">
        <v>272</v>
      </c>
      <c r="D127" s="4" t="s">
        <v>1441</v>
      </c>
      <c r="E127" s="3">
        <v>4.5999999999999996</v>
      </c>
      <c r="F127" s="4" t="s">
        <v>1436</v>
      </c>
      <c r="G127" s="3">
        <v>0.25</v>
      </c>
      <c r="H127" s="5"/>
      <c r="I127" s="6">
        <v>122</v>
      </c>
      <c r="J127" s="4" t="s">
        <v>1376</v>
      </c>
      <c r="K127" s="6">
        <v>64.05</v>
      </c>
      <c r="L127" s="6"/>
      <c r="M127" s="6"/>
      <c r="N127" s="6"/>
      <c r="O127" s="6">
        <v>69.797499999999999</v>
      </c>
      <c r="P127">
        <f>IFERROR(IF(VLOOKUP(B127,'Packaged Beer &amp; Cider'!A:A,1,0)=B127,1,0),0)</f>
        <v>0</v>
      </c>
      <c r="Q127">
        <f>IFERROR(IF(VLOOKUP($B127,Wines!$A:$A,1,0)=$B127,1,0),0)</f>
        <v>0</v>
      </c>
      <c r="R127">
        <f>IFERROR(IF(VLOOKUP($B127,Spirits!$A:$A,1,0)=$B127,1,0),0)</f>
        <v>0</v>
      </c>
      <c r="S127" s="7">
        <f t="shared" si="2"/>
        <v>0</v>
      </c>
      <c r="U127" t="e">
        <f>VLOOKUP(B127,'Packaged Beer &amp; Cider'!$A$4:$A$28,1,FALSE)</f>
        <v>#N/A</v>
      </c>
    </row>
    <row r="128" spans="1:21" x14ac:dyDescent="0.25">
      <c r="A128" s="3">
        <v>10853</v>
      </c>
      <c r="B128" s="4" t="s">
        <v>1442</v>
      </c>
      <c r="C128" s="3">
        <v>5327</v>
      </c>
      <c r="D128" s="4" t="s">
        <v>1443</v>
      </c>
      <c r="E128" s="3">
        <v>4.2</v>
      </c>
      <c r="F128" s="4" t="s">
        <v>1444</v>
      </c>
      <c r="G128" s="3">
        <v>0.25</v>
      </c>
      <c r="H128" s="5"/>
      <c r="I128" s="6">
        <v>119.01</v>
      </c>
      <c r="J128" s="4" t="s">
        <v>1376</v>
      </c>
      <c r="K128" s="6">
        <v>55.25</v>
      </c>
      <c r="L128" s="6"/>
      <c r="M128" s="6"/>
      <c r="N128" s="6"/>
      <c r="O128" s="6">
        <v>60.997500000000002</v>
      </c>
      <c r="P128">
        <f>IFERROR(IF(VLOOKUP(B128,'Packaged Beer &amp; Cider'!A:A,1,0)=B128,1,0),0)</f>
        <v>0</v>
      </c>
      <c r="Q128">
        <f>IFERROR(IF(VLOOKUP($B128,Wines!$A:$A,1,0)=$B128,1,0),0)</f>
        <v>0</v>
      </c>
      <c r="R128">
        <f>IFERROR(IF(VLOOKUP($B128,Spirits!$A:$A,1,0)=$B128,1,0),0)</f>
        <v>0</v>
      </c>
      <c r="S128" s="7">
        <f t="shared" si="2"/>
        <v>0</v>
      </c>
      <c r="U128" t="e">
        <f>VLOOKUP(B128,'Packaged Beer &amp; Cider'!$A$4:$A$28,1,FALSE)</f>
        <v>#N/A</v>
      </c>
    </row>
    <row r="129" spans="1:21" x14ac:dyDescent="0.25">
      <c r="A129" s="3">
        <v>10972</v>
      </c>
      <c r="B129" s="4" t="s">
        <v>1445</v>
      </c>
      <c r="C129" s="3">
        <v>56299</v>
      </c>
      <c r="D129" s="4" t="s">
        <v>1446</v>
      </c>
      <c r="E129" s="3">
        <v>4.2</v>
      </c>
      <c r="F129" s="4" t="s">
        <v>1447</v>
      </c>
      <c r="G129" s="3">
        <v>0.25</v>
      </c>
      <c r="H129" s="5"/>
      <c r="I129" s="6">
        <v>122.71</v>
      </c>
      <c r="J129" s="4" t="s">
        <v>1376</v>
      </c>
      <c r="K129" s="6">
        <v>55.67</v>
      </c>
      <c r="L129" s="6"/>
      <c r="M129" s="6"/>
      <c r="N129" s="6"/>
      <c r="O129" s="6">
        <v>61.417500000000004</v>
      </c>
      <c r="P129">
        <f>IFERROR(IF(VLOOKUP(B129,'Packaged Beer &amp; Cider'!A:A,1,0)=B129,1,0),0)</f>
        <v>0</v>
      </c>
      <c r="Q129">
        <f>IFERROR(IF(VLOOKUP($B129,Wines!$A:$A,1,0)=$B129,1,0),0)</f>
        <v>0</v>
      </c>
      <c r="R129">
        <f>IFERROR(IF(VLOOKUP($B129,Spirits!$A:$A,1,0)=$B129,1,0),0)</f>
        <v>0</v>
      </c>
      <c r="S129" s="7">
        <f t="shared" si="2"/>
        <v>0</v>
      </c>
      <c r="U129" t="e">
        <f>VLOOKUP(B129,'Packaged Beer &amp; Cider'!$A$4:$A$28,1,FALSE)</f>
        <v>#N/A</v>
      </c>
    </row>
    <row r="130" spans="1:21" x14ac:dyDescent="0.25">
      <c r="A130" s="3">
        <v>11013</v>
      </c>
      <c r="B130" s="4" t="s">
        <v>1448</v>
      </c>
      <c r="C130" s="3">
        <v>57176</v>
      </c>
      <c r="D130" s="4" t="s">
        <v>1449</v>
      </c>
      <c r="E130" s="3">
        <v>4.4000000000000004</v>
      </c>
      <c r="F130" s="4" t="s">
        <v>1450</v>
      </c>
      <c r="G130" s="3">
        <v>0.25</v>
      </c>
      <c r="H130" s="5"/>
      <c r="I130" s="6">
        <v>124.21</v>
      </c>
      <c r="J130" s="4" t="s">
        <v>1376</v>
      </c>
      <c r="K130" s="6">
        <v>59.23</v>
      </c>
      <c r="L130" s="6"/>
      <c r="M130" s="6"/>
      <c r="N130" s="6"/>
      <c r="O130" s="6">
        <v>64.977499999999992</v>
      </c>
      <c r="P130">
        <f>IFERROR(IF(VLOOKUP(B130,'Packaged Beer &amp; Cider'!A:A,1,0)=B130,1,0),0)</f>
        <v>0</v>
      </c>
      <c r="Q130">
        <f>IFERROR(IF(VLOOKUP($B130,Wines!$A:$A,1,0)=$B130,1,0),0)</f>
        <v>0</v>
      </c>
      <c r="R130">
        <f>IFERROR(IF(VLOOKUP($B130,Spirits!$A:$A,1,0)=$B130,1,0),0)</f>
        <v>0</v>
      </c>
      <c r="S130" s="7">
        <f t="shared" si="2"/>
        <v>0</v>
      </c>
      <c r="U130" t="e">
        <f>VLOOKUP(B130,'Packaged Beer &amp; Cider'!$A$4:$A$28,1,FALSE)</f>
        <v>#N/A</v>
      </c>
    </row>
    <row r="131" spans="1:21" x14ac:dyDescent="0.25">
      <c r="A131" s="3">
        <v>10823</v>
      </c>
      <c r="B131" s="4" t="s">
        <v>1451</v>
      </c>
      <c r="C131" s="3">
        <v>17140</v>
      </c>
      <c r="D131" s="4" t="s">
        <v>1452</v>
      </c>
      <c r="E131" s="3">
        <v>4</v>
      </c>
      <c r="F131" s="4" t="s">
        <v>43</v>
      </c>
      <c r="G131" s="3">
        <v>0.25</v>
      </c>
      <c r="H131" s="5"/>
      <c r="I131" s="6">
        <v>133.30000000000001</v>
      </c>
      <c r="J131" s="4" t="s">
        <v>1376</v>
      </c>
      <c r="K131" s="6">
        <v>46.09</v>
      </c>
      <c r="L131" s="6"/>
      <c r="M131" s="6"/>
      <c r="N131" s="6"/>
      <c r="O131" s="6">
        <v>52.587500000000006</v>
      </c>
      <c r="P131">
        <f>IFERROR(IF(VLOOKUP(B131,'Packaged Beer &amp; Cider'!A:A,1,0)=B131,1,0),0)</f>
        <v>0</v>
      </c>
      <c r="Q131">
        <f>IFERROR(IF(VLOOKUP($B131,Wines!$A:$A,1,0)=$B131,1,0),0)</f>
        <v>0</v>
      </c>
      <c r="R131">
        <f>IFERROR(IF(VLOOKUP($B131,Spirits!$A:$A,1,0)=$B131,1,0),0)</f>
        <v>0</v>
      </c>
      <c r="S131" s="7">
        <f t="shared" si="2"/>
        <v>0</v>
      </c>
      <c r="U131" t="e">
        <f>VLOOKUP(B131,'Packaged Beer &amp; Cider'!$A$4:$A$28,1,FALSE)</f>
        <v>#N/A</v>
      </c>
    </row>
    <row r="132" spans="1:21" x14ac:dyDescent="0.25">
      <c r="A132" s="3">
        <v>11092</v>
      </c>
      <c r="B132" s="4" t="s">
        <v>1453</v>
      </c>
      <c r="C132" s="3">
        <v>33217</v>
      </c>
      <c r="D132" s="4" t="s">
        <v>1454</v>
      </c>
      <c r="E132" s="3">
        <v>4</v>
      </c>
      <c r="F132" s="4" t="s">
        <v>43</v>
      </c>
      <c r="G132" s="3">
        <v>0.25</v>
      </c>
      <c r="H132" s="5"/>
      <c r="I132" s="6">
        <v>120.48</v>
      </c>
      <c r="J132" s="4" t="s">
        <v>1376</v>
      </c>
      <c r="K132" s="6">
        <v>44.78</v>
      </c>
      <c r="L132" s="6"/>
      <c r="M132" s="6"/>
      <c r="N132" s="6"/>
      <c r="O132" s="6">
        <v>51.277500000000003</v>
      </c>
      <c r="P132">
        <f>IFERROR(IF(VLOOKUP(B132,'Packaged Beer &amp; Cider'!A:A,1,0)=B132,1,0),0)</f>
        <v>0</v>
      </c>
      <c r="Q132">
        <f>IFERROR(IF(VLOOKUP($B132,Wines!$A:$A,1,0)=$B132,1,0),0)</f>
        <v>0</v>
      </c>
      <c r="R132">
        <f>IFERROR(IF(VLOOKUP($B132,Spirits!$A:$A,1,0)=$B132,1,0),0)</f>
        <v>0</v>
      </c>
      <c r="S132" s="7">
        <f t="shared" si="2"/>
        <v>0</v>
      </c>
      <c r="U132" t="e">
        <f>VLOOKUP(B132,'Packaged Beer &amp; Cider'!$A$4:$A$28,1,FALSE)</f>
        <v>#N/A</v>
      </c>
    </row>
    <row r="133" spans="1:21" x14ac:dyDescent="0.25">
      <c r="A133" s="3">
        <v>10814</v>
      </c>
      <c r="B133" s="4" t="s">
        <v>1455</v>
      </c>
      <c r="C133" s="3">
        <v>9017</v>
      </c>
      <c r="D133" s="4" t="s">
        <v>1456</v>
      </c>
      <c r="E133" s="3">
        <v>4</v>
      </c>
      <c r="F133" s="4" t="s">
        <v>43</v>
      </c>
      <c r="G133" s="3">
        <v>0.25</v>
      </c>
      <c r="H133" s="5"/>
      <c r="I133" s="6">
        <v>133</v>
      </c>
      <c r="J133" s="4" t="s">
        <v>1376</v>
      </c>
      <c r="K133" s="6">
        <v>55.78</v>
      </c>
      <c r="L133" s="6"/>
      <c r="M133" s="6"/>
      <c r="N133" s="6"/>
      <c r="O133" s="6">
        <v>62.277500000000003</v>
      </c>
      <c r="P133">
        <f>IFERROR(IF(VLOOKUP(B133,'Packaged Beer &amp; Cider'!A:A,1,0)=B133,1,0),0)</f>
        <v>0</v>
      </c>
      <c r="Q133">
        <f>IFERROR(IF(VLOOKUP($B133,Wines!$A:$A,1,0)=$B133,1,0),0)</f>
        <v>0</v>
      </c>
      <c r="R133">
        <f>IFERROR(IF(VLOOKUP($B133,Spirits!$A:$A,1,0)=$B133,1,0),0)</f>
        <v>0</v>
      </c>
      <c r="S133" s="7">
        <f t="shared" si="2"/>
        <v>0</v>
      </c>
      <c r="U133" t="e">
        <f>VLOOKUP(B133,'Packaged Beer &amp; Cider'!$A$4:$A$28,1,FALSE)</f>
        <v>#N/A</v>
      </c>
    </row>
    <row r="134" spans="1:21" x14ac:dyDescent="0.25">
      <c r="A134" s="3">
        <v>10843</v>
      </c>
      <c r="B134" s="4" t="s">
        <v>1457</v>
      </c>
      <c r="C134" s="3">
        <v>276</v>
      </c>
      <c r="D134" s="4" t="s">
        <v>1458</v>
      </c>
      <c r="E134" s="3">
        <v>5.2</v>
      </c>
      <c r="F134" s="4" t="s">
        <v>43</v>
      </c>
      <c r="G134" s="3">
        <v>0.25</v>
      </c>
      <c r="H134" s="5"/>
      <c r="I134" s="6">
        <v>124.47</v>
      </c>
      <c r="J134" s="4" t="s">
        <v>1376</v>
      </c>
      <c r="K134" s="6">
        <v>55.1</v>
      </c>
      <c r="L134" s="6"/>
      <c r="M134" s="6"/>
      <c r="N134" s="6"/>
      <c r="O134" s="6">
        <v>60.847500000000004</v>
      </c>
      <c r="P134">
        <f>IFERROR(IF(VLOOKUP(B134,'Packaged Beer &amp; Cider'!A:A,1,0)=B134,1,0),0)</f>
        <v>0</v>
      </c>
      <c r="Q134">
        <f>IFERROR(IF(VLOOKUP($B134,Wines!$A:$A,1,0)=$B134,1,0),0)</f>
        <v>0</v>
      </c>
      <c r="R134">
        <f>IFERROR(IF(VLOOKUP($B134,Spirits!$A:$A,1,0)=$B134,1,0),0)</f>
        <v>0</v>
      </c>
      <c r="S134" s="7">
        <f t="shared" si="2"/>
        <v>0</v>
      </c>
      <c r="U134" t="e">
        <f>VLOOKUP(B134,'Packaged Beer &amp; Cider'!$A$4:$A$28,1,FALSE)</f>
        <v>#N/A</v>
      </c>
    </row>
    <row r="135" spans="1:21" x14ac:dyDescent="0.25">
      <c r="A135" s="3">
        <v>11213</v>
      </c>
      <c r="B135" s="4" t="s">
        <v>1459</v>
      </c>
      <c r="C135" s="3">
        <v>61158</v>
      </c>
      <c r="D135" s="4" t="s">
        <v>1460</v>
      </c>
      <c r="E135" s="3">
        <v>4</v>
      </c>
      <c r="F135" s="4" t="s">
        <v>1461</v>
      </c>
      <c r="G135" s="3">
        <v>0.25</v>
      </c>
      <c r="H135" s="5"/>
      <c r="I135" s="6">
        <v>121.21</v>
      </c>
      <c r="J135" s="4" t="s">
        <v>1376</v>
      </c>
      <c r="K135" s="6">
        <v>59.78</v>
      </c>
      <c r="L135" s="6"/>
      <c r="M135" s="6"/>
      <c r="N135" s="6"/>
      <c r="O135" s="6">
        <v>65.527500000000003</v>
      </c>
      <c r="P135">
        <f>IFERROR(IF(VLOOKUP(B135,'Packaged Beer &amp; Cider'!A:A,1,0)=B135,1,0),0)</f>
        <v>0</v>
      </c>
      <c r="Q135">
        <f>IFERROR(IF(VLOOKUP($B135,Wines!$A:$A,1,0)=$B135,1,0),0)</f>
        <v>0</v>
      </c>
      <c r="R135">
        <f>IFERROR(IF(VLOOKUP($B135,Spirits!$A:$A,1,0)=$B135,1,0),0)</f>
        <v>0</v>
      </c>
      <c r="S135" s="7">
        <f t="shared" si="2"/>
        <v>0</v>
      </c>
      <c r="U135" t="e">
        <f>VLOOKUP(B135,'Packaged Beer &amp; Cider'!$A$4:$A$28,1,FALSE)</f>
        <v>#N/A</v>
      </c>
    </row>
    <row r="136" spans="1:21" x14ac:dyDescent="0.25">
      <c r="A136" s="3">
        <v>10973</v>
      </c>
      <c r="B136" s="4" t="s">
        <v>1462</v>
      </c>
      <c r="C136" s="3">
        <v>56298</v>
      </c>
      <c r="D136" s="4" t="s">
        <v>1463</v>
      </c>
      <c r="E136" s="3">
        <v>4.8</v>
      </c>
      <c r="F136" s="4" t="s">
        <v>1464</v>
      </c>
      <c r="G136" s="3">
        <v>0.25</v>
      </c>
      <c r="H136" s="5"/>
      <c r="I136" s="6">
        <v>127.2</v>
      </c>
      <c r="J136" s="4" t="s">
        <v>1376</v>
      </c>
      <c r="K136" s="6">
        <v>68.84</v>
      </c>
      <c r="L136" s="6"/>
      <c r="M136" s="6"/>
      <c r="N136" s="6"/>
      <c r="O136" s="6">
        <v>74.587500000000006</v>
      </c>
      <c r="P136">
        <f>IFERROR(IF(VLOOKUP(B136,'Packaged Beer &amp; Cider'!A:A,1,0)=B136,1,0),0)</f>
        <v>0</v>
      </c>
      <c r="Q136">
        <f>IFERROR(IF(VLOOKUP($B136,Wines!$A:$A,1,0)=$B136,1,0),0)</f>
        <v>0</v>
      </c>
      <c r="R136">
        <f>IFERROR(IF(VLOOKUP($B136,Spirits!$A:$A,1,0)=$B136,1,0),0)</f>
        <v>0</v>
      </c>
      <c r="S136" s="7">
        <f t="shared" si="2"/>
        <v>0</v>
      </c>
      <c r="U136" t="e">
        <f>VLOOKUP(B136,'Packaged Beer &amp; Cider'!$A$4:$A$28,1,FALSE)</f>
        <v>#N/A</v>
      </c>
    </row>
    <row r="137" spans="1:21" x14ac:dyDescent="0.25">
      <c r="A137" s="3">
        <v>11310</v>
      </c>
      <c r="B137" s="4" t="s">
        <v>1465</v>
      </c>
      <c r="C137" s="3">
        <v>26</v>
      </c>
      <c r="D137" s="4" t="s">
        <v>1466</v>
      </c>
      <c r="E137" s="3">
        <v>3.6</v>
      </c>
      <c r="F137" s="4" t="s">
        <v>43</v>
      </c>
      <c r="G137" s="3">
        <v>0.25</v>
      </c>
      <c r="H137" s="5"/>
      <c r="I137" s="6">
        <v>120</v>
      </c>
      <c r="J137" s="4" t="s">
        <v>1376</v>
      </c>
      <c r="K137" s="6">
        <v>50.41</v>
      </c>
      <c r="L137" s="6"/>
      <c r="M137" s="6"/>
      <c r="N137" s="6"/>
      <c r="O137" s="6">
        <v>56.907499999999999</v>
      </c>
      <c r="P137">
        <f>IFERROR(IF(VLOOKUP(B137,'Packaged Beer &amp; Cider'!A:A,1,0)=B137,1,0),0)</f>
        <v>0</v>
      </c>
      <c r="Q137">
        <f>IFERROR(IF(VLOOKUP($B137,Wines!$A:$A,1,0)=$B137,1,0),0)</f>
        <v>0</v>
      </c>
      <c r="R137">
        <f>IFERROR(IF(VLOOKUP($B137,Spirits!$A:$A,1,0)=$B137,1,0),0)</f>
        <v>0</v>
      </c>
      <c r="S137" s="7">
        <f t="shared" si="2"/>
        <v>0</v>
      </c>
      <c r="U137" t="e">
        <f>VLOOKUP(B137,'Packaged Beer &amp; Cider'!$A$4:$A$28,1,FALSE)</f>
        <v>#N/A</v>
      </c>
    </row>
    <row r="138" spans="1:21" x14ac:dyDescent="0.25">
      <c r="A138" s="3">
        <v>11142</v>
      </c>
      <c r="B138" s="4" t="s">
        <v>1467</v>
      </c>
      <c r="C138" s="3">
        <v>60583</v>
      </c>
      <c r="D138" s="4" t="s">
        <v>1468</v>
      </c>
      <c r="E138" s="3">
        <v>4.2</v>
      </c>
      <c r="F138" s="4" t="s">
        <v>1469</v>
      </c>
      <c r="G138" s="3">
        <v>0.25</v>
      </c>
      <c r="H138" s="5"/>
      <c r="I138" s="6">
        <v>121.17</v>
      </c>
      <c r="J138" s="4" t="s">
        <v>1376</v>
      </c>
      <c r="K138" s="6">
        <v>61.36</v>
      </c>
      <c r="L138" s="6"/>
      <c r="M138" s="6"/>
      <c r="N138" s="6"/>
      <c r="O138" s="6">
        <v>67.107500000000002</v>
      </c>
      <c r="P138">
        <f>IFERROR(IF(VLOOKUP(B138,'Packaged Beer &amp; Cider'!A:A,1,0)=B138,1,0),0)</f>
        <v>0</v>
      </c>
      <c r="Q138">
        <f>IFERROR(IF(VLOOKUP($B138,Wines!$A:$A,1,0)=$B138,1,0),0)</f>
        <v>0</v>
      </c>
      <c r="R138">
        <f>IFERROR(IF(VLOOKUP($B138,Spirits!$A:$A,1,0)=$B138,1,0),0)</f>
        <v>0</v>
      </c>
      <c r="S138" s="7">
        <f t="shared" si="2"/>
        <v>0</v>
      </c>
      <c r="U138" t="e">
        <f>VLOOKUP(B138,'Packaged Beer &amp; Cider'!$A$4:$A$28,1,FALSE)</f>
        <v>#N/A</v>
      </c>
    </row>
    <row r="139" spans="1:21" x14ac:dyDescent="0.25">
      <c r="A139" s="3">
        <v>10809</v>
      </c>
      <c r="B139" s="4" t="s">
        <v>1470</v>
      </c>
      <c r="C139" s="3">
        <v>50305</v>
      </c>
      <c r="D139" s="4" t="s">
        <v>1471</v>
      </c>
      <c r="E139" s="3">
        <v>3.8</v>
      </c>
      <c r="F139" s="4" t="s">
        <v>43</v>
      </c>
      <c r="G139" s="3">
        <v>0.25</v>
      </c>
      <c r="H139" s="5"/>
      <c r="I139" s="6">
        <v>121.06</v>
      </c>
      <c r="J139" s="4" t="s">
        <v>1376</v>
      </c>
      <c r="K139" s="6">
        <v>55.06</v>
      </c>
      <c r="L139" s="6"/>
      <c r="M139" s="6"/>
      <c r="N139" s="6"/>
      <c r="O139" s="6">
        <v>60.807500000000005</v>
      </c>
      <c r="P139">
        <f>IFERROR(IF(VLOOKUP(B139,'Packaged Beer &amp; Cider'!A:A,1,0)=B139,1,0),0)</f>
        <v>0</v>
      </c>
      <c r="Q139">
        <f>IFERROR(IF(VLOOKUP($B139,Wines!$A:$A,1,0)=$B139,1,0),0)</f>
        <v>0</v>
      </c>
      <c r="R139">
        <f>IFERROR(IF(VLOOKUP($B139,Spirits!$A:$A,1,0)=$B139,1,0),0)</f>
        <v>0</v>
      </c>
      <c r="S139" s="7">
        <f t="shared" si="2"/>
        <v>0</v>
      </c>
      <c r="U139" t="e">
        <f>VLOOKUP(B139,'Packaged Beer &amp; Cider'!$A$4:$A$28,1,FALSE)</f>
        <v>#N/A</v>
      </c>
    </row>
    <row r="140" spans="1:21" x14ac:dyDescent="0.25">
      <c r="A140" s="3">
        <v>11196</v>
      </c>
      <c r="B140" s="4" t="s">
        <v>1472</v>
      </c>
      <c r="C140" s="3">
        <v>58785</v>
      </c>
      <c r="D140" s="4" t="s">
        <v>1473</v>
      </c>
      <c r="E140" s="3">
        <v>4</v>
      </c>
      <c r="F140" s="4" t="s">
        <v>1474</v>
      </c>
      <c r="G140" s="3">
        <v>0.25</v>
      </c>
      <c r="H140" s="5"/>
      <c r="I140" s="6">
        <v>120</v>
      </c>
      <c r="J140" s="4" t="s">
        <v>1376</v>
      </c>
      <c r="K140" s="6">
        <v>49.8</v>
      </c>
      <c r="L140" s="6"/>
      <c r="M140" s="6"/>
      <c r="N140" s="6"/>
      <c r="O140" s="6">
        <v>55.547499999999999</v>
      </c>
      <c r="P140">
        <f>IFERROR(IF(VLOOKUP(B140,'Packaged Beer &amp; Cider'!A:A,1,0)=B140,1,0),0)</f>
        <v>0</v>
      </c>
      <c r="Q140">
        <f>IFERROR(IF(VLOOKUP($B140,Wines!$A:$A,1,0)=$B140,1,0),0)</f>
        <v>0</v>
      </c>
      <c r="R140">
        <f>IFERROR(IF(VLOOKUP($B140,Spirits!$A:$A,1,0)=$B140,1,0),0)</f>
        <v>0</v>
      </c>
      <c r="S140" s="7">
        <f t="shared" si="2"/>
        <v>0</v>
      </c>
      <c r="U140" t="e">
        <f>VLOOKUP(B140,'Packaged Beer &amp; Cider'!$A$4:$A$28,1,FALSE)</f>
        <v>#N/A</v>
      </c>
    </row>
    <row r="141" spans="1:21" x14ac:dyDescent="0.25">
      <c r="A141" s="3">
        <v>11233</v>
      </c>
      <c r="B141" s="4" t="s">
        <v>1475</v>
      </c>
      <c r="C141" s="3">
        <v>57019</v>
      </c>
      <c r="D141" s="4" t="s">
        <v>1476</v>
      </c>
      <c r="E141" s="3">
        <v>3.5</v>
      </c>
      <c r="F141" s="4" t="s">
        <v>1404</v>
      </c>
      <c r="G141" s="3">
        <v>0.25</v>
      </c>
      <c r="H141" s="5"/>
      <c r="I141" s="6">
        <v>120</v>
      </c>
      <c r="J141" s="4" t="s">
        <v>1376</v>
      </c>
      <c r="K141" s="6">
        <v>61</v>
      </c>
      <c r="L141" s="6"/>
      <c r="M141" s="6"/>
      <c r="N141" s="6"/>
      <c r="O141" s="6">
        <v>66.747500000000002</v>
      </c>
      <c r="P141">
        <f>IFERROR(IF(VLOOKUP(B141,'Packaged Beer &amp; Cider'!A:A,1,0)=B141,1,0),0)</f>
        <v>0</v>
      </c>
      <c r="Q141">
        <f>IFERROR(IF(VLOOKUP($B141,Wines!$A:$A,1,0)=$B141,1,0),0)</f>
        <v>0</v>
      </c>
      <c r="R141">
        <f>IFERROR(IF(VLOOKUP($B141,Spirits!$A:$A,1,0)=$B141,1,0),0)</f>
        <v>0</v>
      </c>
      <c r="S141" s="7">
        <f t="shared" si="2"/>
        <v>0</v>
      </c>
      <c r="U141" t="e">
        <f>VLOOKUP(B141,'Packaged Beer &amp; Cider'!$A$4:$A$28,1,FALSE)</f>
        <v>#N/A</v>
      </c>
    </row>
    <row r="142" spans="1:21" x14ac:dyDescent="0.25">
      <c r="A142" s="3">
        <v>11019</v>
      </c>
      <c r="B142" s="4" t="s">
        <v>1477</v>
      </c>
      <c r="C142" s="3">
        <v>57526</v>
      </c>
      <c r="D142" s="4" t="s">
        <v>1478</v>
      </c>
      <c r="E142" s="3">
        <v>3.9</v>
      </c>
      <c r="F142" s="4" t="s">
        <v>1479</v>
      </c>
      <c r="G142" s="3">
        <v>0.25</v>
      </c>
      <c r="H142" s="5"/>
      <c r="I142" s="6">
        <v>120.47</v>
      </c>
      <c r="J142" s="4" t="s">
        <v>1376</v>
      </c>
      <c r="K142" s="6">
        <v>59.09</v>
      </c>
      <c r="L142" s="6"/>
      <c r="M142" s="6"/>
      <c r="N142" s="6"/>
      <c r="O142" s="6">
        <v>64.837500000000006</v>
      </c>
      <c r="P142">
        <f>IFERROR(IF(VLOOKUP(B142,'Packaged Beer &amp; Cider'!A:A,1,0)=B142,1,0),0)</f>
        <v>0</v>
      </c>
      <c r="Q142">
        <f>IFERROR(IF(VLOOKUP($B142,Wines!$A:$A,1,0)=$B142,1,0),0)</f>
        <v>0</v>
      </c>
      <c r="R142">
        <f>IFERROR(IF(VLOOKUP($B142,Spirits!$A:$A,1,0)=$B142,1,0),0)</f>
        <v>0</v>
      </c>
      <c r="S142" s="7">
        <f t="shared" si="2"/>
        <v>0</v>
      </c>
      <c r="U142" t="e">
        <f>VLOOKUP(B142,'Packaged Beer &amp; Cider'!$A$4:$A$28,1,FALSE)</f>
        <v>#N/A</v>
      </c>
    </row>
    <row r="143" spans="1:21" x14ac:dyDescent="0.25">
      <c r="A143" s="3">
        <v>11187</v>
      </c>
      <c r="B143" s="4" t="s">
        <v>1480</v>
      </c>
      <c r="C143" s="3">
        <v>62431</v>
      </c>
      <c r="D143" s="4" t="s">
        <v>1481</v>
      </c>
      <c r="E143" s="3">
        <v>3.6</v>
      </c>
      <c r="F143" s="4" t="s">
        <v>1482</v>
      </c>
      <c r="G143" s="3">
        <v>0.25</v>
      </c>
      <c r="H143" s="5"/>
      <c r="I143" s="6">
        <v>120</v>
      </c>
      <c r="J143" s="4" t="s">
        <v>1376</v>
      </c>
      <c r="K143" s="6">
        <v>61.5</v>
      </c>
      <c r="L143" s="6"/>
      <c r="M143" s="6"/>
      <c r="N143" s="6"/>
      <c r="O143" s="6">
        <v>67.247500000000002</v>
      </c>
      <c r="P143">
        <f>IFERROR(IF(VLOOKUP(B143,'Packaged Beer &amp; Cider'!A:A,1,0)=B143,1,0),0)</f>
        <v>0</v>
      </c>
      <c r="Q143">
        <f>IFERROR(IF(VLOOKUP($B143,Wines!$A:$A,1,0)=$B143,1,0),0)</f>
        <v>0</v>
      </c>
      <c r="R143">
        <f>IFERROR(IF(VLOOKUP($B143,Spirits!$A:$A,1,0)=$B143,1,0),0)</f>
        <v>0</v>
      </c>
      <c r="S143" s="7">
        <f t="shared" si="2"/>
        <v>0</v>
      </c>
      <c r="U143" t="e">
        <f>VLOOKUP(B143,'Packaged Beer &amp; Cider'!$A$4:$A$28,1,FALSE)</f>
        <v>#N/A</v>
      </c>
    </row>
    <row r="144" spans="1:21" x14ac:dyDescent="0.25">
      <c r="A144" s="3">
        <v>11285</v>
      </c>
      <c r="B144" s="4" t="s">
        <v>1483</v>
      </c>
      <c r="C144" s="3">
        <v>77476</v>
      </c>
      <c r="D144" s="4" t="s">
        <v>1484</v>
      </c>
      <c r="E144" s="3">
        <v>3.8</v>
      </c>
      <c r="F144" s="4" t="s">
        <v>1485</v>
      </c>
      <c r="G144" s="3">
        <v>0.25</v>
      </c>
      <c r="H144" s="5"/>
      <c r="I144" s="6">
        <v>120</v>
      </c>
      <c r="J144" s="4" t="s">
        <v>1376</v>
      </c>
      <c r="K144" s="6">
        <v>63.44</v>
      </c>
      <c r="L144" s="6"/>
      <c r="M144" s="6"/>
      <c r="N144" s="6"/>
      <c r="O144" s="6">
        <v>69.1875</v>
      </c>
      <c r="P144">
        <f>IFERROR(IF(VLOOKUP(B144,'Packaged Beer &amp; Cider'!A:A,1,0)=B144,1,0),0)</f>
        <v>0</v>
      </c>
      <c r="Q144">
        <f>IFERROR(IF(VLOOKUP($B144,Wines!$A:$A,1,0)=$B144,1,0),0)</f>
        <v>0</v>
      </c>
      <c r="R144">
        <f>IFERROR(IF(VLOOKUP($B144,Spirits!$A:$A,1,0)=$B144,1,0),0)</f>
        <v>0</v>
      </c>
      <c r="S144" s="7">
        <f t="shared" si="2"/>
        <v>0</v>
      </c>
      <c r="U144" t="e">
        <f>VLOOKUP(B144,'Packaged Beer &amp; Cider'!$A$4:$A$28,1,FALSE)</f>
        <v>#N/A</v>
      </c>
    </row>
    <row r="145" spans="1:21" x14ac:dyDescent="0.25">
      <c r="A145" s="3">
        <v>11445</v>
      </c>
      <c r="B145" s="4" t="s">
        <v>1486</v>
      </c>
      <c r="C145" s="3">
        <v>79006</v>
      </c>
      <c r="D145" s="4" t="s">
        <v>1487</v>
      </c>
      <c r="E145" s="3">
        <v>3.8</v>
      </c>
      <c r="F145" s="4" t="s">
        <v>1436</v>
      </c>
      <c r="G145" s="3">
        <v>0.25</v>
      </c>
      <c r="H145" s="5"/>
      <c r="I145" s="6">
        <v>122.5</v>
      </c>
      <c r="J145" s="4" t="s">
        <v>1376</v>
      </c>
      <c r="K145" s="6">
        <v>55.48</v>
      </c>
      <c r="L145" s="6"/>
      <c r="M145" s="6"/>
      <c r="N145" s="6"/>
      <c r="O145" s="6">
        <v>61.227499999999999</v>
      </c>
      <c r="P145">
        <f>IFERROR(IF(VLOOKUP(B145,'Packaged Beer &amp; Cider'!A:A,1,0)=B145,1,0),0)</f>
        <v>0</v>
      </c>
      <c r="Q145">
        <f>IFERROR(IF(VLOOKUP($B145,Wines!$A:$A,1,0)=$B145,1,0),0)</f>
        <v>0</v>
      </c>
      <c r="R145">
        <f>IFERROR(IF(VLOOKUP($B145,Spirits!$A:$A,1,0)=$B145,1,0),0)</f>
        <v>0</v>
      </c>
      <c r="S145" s="7">
        <f t="shared" si="2"/>
        <v>0</v>
      </c>
      <c r="U145" t="e">
        <f>VLOOKUP(B145,'Packaged Beer &amp; Cider'!$A$4:$A$28,1,FALSE)</f>
        <v>#N/A</v>
      </c>
    </row>
    <row r="146" spans="1:21" x14ac:dyDescent="0.25">
      <c r="A146" s="3">
        <v>10741</v>
      </c>
      <c r="B146" s="4" t="s">
        <v>1488</v>
      </c>
      <c r="C146" s="3">
        <v>84</v>
      </c>
      <c r="D146" s="4" t="s">
        <v>1489</v>
      </c>
      <c r="E146" s="3">
        <v>4.2</v>
      </c>
      <c r="F146" s="4" t="s">
        <v>43</v>
      </c>
      <c r="G146" s="3">
        <v>0.25</v>
      </c>
      <c r="H146" s="5"/>
      <c r="I146" s="6">
        <v>119.01</v>
      </c>
      <c r="J146" s="4" t="s">
        <v>1376</v>
      </c>
      <c r="K146" s="6">
        <v>48.79</v>
      </c>
      <c r="L146" s="6"/>
      <c r="M146" s="6"/>
      <c r="N146" s="6"/>
      <c r="O146" s="6">
        <v>54.537500000000001</v>
      </c>
      <c r="P146">
        <f>IFERROR(IF(VLOOKUP(B146,'Packaged Beer &amp; Cider'!A:A,1,0)=B146,1,0),0)</f>
        <v>0</v>
      </c>
      <c r="Q146">
        <f>IFERROR(IF(VLOOKUP($B146,Wines!$A:$A,1,0)=$B146,1,0),0)</f>
        <v>0</v>
      </c>
      <c r="R146">
        <f>IFERROR(IF(VLOOKUP($B146,Spirits!$A:$A,1,0)=$B146,1,0),0)</f>
        <v>0</v>
      </c>
      <c r="S146" s="7">
        <f t="shared" si="2"/>
        <v>0</v>
      </c>
      <c r="U146" t="e">
        <f>VLOOKUP(B146,'Packaged Beer &amp; Cider'!$A$4:$A$28,1,FALSE)</f>
        <v>#N/A</v>
      </c>
    </row>
    <row r="147" spans="1:21" x14ac:dyDescent="0.25">
      <c r="A147" s="3">
        <v>10708</v>
      </c>
      <c r="B147" s="4" t="s">
        <v>1490</v>
      </c>
      <c r="C147" s="3">
        <v>49095</v>
      </c>
      <c r="D147" s="4" t="s">
        <v>1491</v>
      </c>
      <c r="E147" s="3">
        <v>4</v>
      </c>
      <c r="F147" s="4" t="s">
        <v>1382</v>
      </c>
      <c r="G147" s="3">
        <v>0.25</v>
      </c>
      <c r="H147" s="5"/>
      <c r="I147" s="6">
        <v>121.11</v>
      </c>
      <c r="J147" s="4" t="s">
        <v>1376</v>
      </c>
      <c r="K147" s="6">
        <v>58.61</v>
      </c>
      <c r="L147" s="6"/>
      <c r="M147" s="6"/>
      <c r="N147" s="6"/>
      <c r="O147" s="6">
        <v>64.357500000000002</v>
      </c>
      <c r="P147">
        <f>IFERROR(IF(VLOOKUP(B147,'Packaged Beer &amp; Cider'!A:A,1,0)=B147,1,0),0)</f>
        <v>0</v>
      </c>
      <c r="Q147">
        <f>IFERROR(IF(VLOOKUP($B147,Wines!$A:$A,1,0)=$B147,1,0),0)</f>
        <v>0</v>
      </c>
      <c r="R147">
        <f>IFERROR(IF(VLOOKUP($B147,Spirits!$A:$A,1,0)=$B147,1,0),0)</f>
        <v>0</v>
      </c>
      <c r="S147" s="7">
        <f t="shared" si="2"/>
        <v>0</v>
      </c>
      <c r="U147" t="e">
        <f>VLOOKUP(B147,'Packaged Beer &amp; Cider'!$A$4:$A$28,1,FALSE)</f>
        <v>#N/A</v>
      </c>
    </row>
    <row r="148" spans="1:21" x14ac:dyDescent="0.25">
      <c r="A148" s="3">
        <v>11483</v>
      </c>
      <c r="B148" s="4" t="s">
        <v>1492</v>
      </c>
      <c r="C148" s="3">
        <v>84100</v>
      </c>
      <c r="D148" s="4" t="s">
        <v>1493</v>
      </c>
      <c r="E148" s="3">
        <v>3.8</v>
      </c>
      <c r="F148" s="4" t="s">
        <v>1436</v>
      </c>
      <c r="G148" s="3">
        <v>0.25</v>
      </c>
      <c r="H148" s="5"/>
      <c r="I148" s="6">
        <v>132</v>
      </c>
      <c r="J148" s="4" t="s">
        <v>1376</v>
      </c>
      <c r="K148" s="6">
        <v>59.82</v>
      </c>
      <c r="L148" s="6"/>
      <c r="M148" s="6"/>
      <c r="N148" s="6"/>
      <c r="O148" s="6" t="e">
        <v>#N/A</v>
      </c>
      <c r="P148">
        <f>IFERROR(IF(VLOOKUP(B148,'Packaged Beer &amp; Cider'!A:A,1,0)=B148,1,0),0)</f>
        <v>0</v>
      </c>
      <c r="Q148">
        <f>IFERROR(IF(VLOOKUP($B148,Wines!$A:$A,1,0)=$B148,1,0),0)</f>
        <v>0</v>
      </c>
      <c r="R148">
        <f>IFERROR(IF(VLOOKUP($B148,Spirits!$A:$A,1,0)=$B148,1,0),0)</f>
        <v>0</v>
      </c>
      <c r="S148" s="7">
        <f t="shared" si="2"/>
        <v>0</v>
      </c>
      <c r="U148" t="e">
        <f>VLOOKUP(B148,'Packaged Beer &amp; Cider'!$A$4:$A$28,1,FALSE)</f>
        <v>#N/A</v>
      </c>
    </row>
    <row r="149" spans="1:21" x14ac:dyDescent="0.25">
      <c r="A149" s="3">
        <v>10815</v>
      </c>
      <c r="B149" s="4" t="s">
        <v>1494</v>
      </c>
      <c r="C149" s="3">
        <v>4590</v>
      </c>
      <c r="D149" s="4" t="s">
        <v>1495</v>
      </c>
      <c r="E149" s="3">
        <v>4.5</v>
      </c>
      <c r="F149" s="4" t="s">
        <v>43</v>
      </c>
      <c r="G149" s="3">
        <v>0.25</v>
      </c>
      <c r="H149" s="5"/>
      <c r="I149" s="6">
        <v>145.96</v>
      </c>
      <c r="J149" s="4" t="s">
        <v>1376</v>
      </c>
      <c r="K149" s="6">
        <v>45.18</v>
      </c>
      <c r="L149" s="6"/>
      <c r="M149" s="6"/>
      <c r="N149" s="6"/>
      <c r="O149" s="6">
        <v>51.677500000000002</v>
      </c>
      <c r="P149">
        <f>IFERROR(IF(VLOOKUP(B149,'Packaged Beer &amp; Cider'!A:A,1,0)=B149,1,0),0)</f>
        <v>0</v>
      </c>
      <c r="Q149">
        <f>IFERROR(IF(VLOOKUP($B149,Wines!$A:$A,1,0)=$B149,1,0),0)</f>
        <v>0</v>
      </c>
      <c r="R149">
        <f>IFERROR(IF(VLOOKUP($B149,Spirits!$A:$A,1,0)=$B149,1,0),0)</f>
        <v>0</v>
      </c>
      <c r="S149" s="7">
        <f t="shared" si="2"/>
        <v>0</v>
      </c>
      <c r="U149" t="e">
        <f>VLOOKUP(B149,'Packaged Beer &amp; Cider'!$A$4:$A$28,1,FALSE)</f>
        <v>#N/A</v>
      </c>
    </row>
    <row r="150" spans="1:21" x14ac:dyDescent="0.25">
      <c r="A150" s="3">
        <v>10926</v>
      </c>
      <c r="B150" s="4" t="s">
        <v>1496</v>
      </c>
      <c r="C150" s="3">
        <v>45603</v>
      </c>
      <c r="D150" s="4" t="s">
        <v>1497</v>
      </c>
      <c r="E150" s="3">
        <v>4.2</v>
      </c>
      <c r="F150" s="4" t="s">
        <v>43</v>
      </c>
      <c r="G150" s="3">
        <v>0.25</v>
      </c>
      <c r="H150" s="5"/>
      <c r="I150" s="6">
        <v>145.88999999999999</v>
      </c>
      <c r="J150" s="4" t="s">
        <v>1376</v>
      </c>
      <c r="K150" s="6">
        <v>44.16</v>
      </c>
      <c r="L150" s="6"/>
      <c r="M150" s="6"/>
      <c r="N150" s="6"/>
      <c r="O150" s="6">
        <v>50.657499999999999</v>
      </c>
      <c r="P150">
        <f>IFERROR(IF(VLOOKUP(B150,'Packaged Beer &amp; Cider'!A:A,1,0)=B150,1,0),0)</f>
        <v>0</v>
      </c>
      <c r="Q150">
        <f>IFERROR(IF(VLOOKUP($B150,Wines!$A:$A,1,0)=$B150,1,0),0)</f>
        <v>0</v>
      </c>
      <c r="R150">
        <f>IFERROR(IF(VLOOKUP($B150,Spirits!$A:$A,1,0)=$B150,1,0),0)</f>
        <v>0</v>
      </c>
      <c r="S150" s="7">
        <f t="shared" si="2"/>
        <v>0</v>
      </c>
      <c r="U150" t="e">
        <f>VLOOKUP(B150,'Packaged Beer &amp; Cider'!$A$4:$A$28,1,FALSE)</f>
        <v>#N/A</v>
      </c>
    </row>
    <row r="151" spans="1:21" x14ac:dyDescent="0.25">
      <c r="A151" s="3">
        <v>11333</v>
      </c>
      <c r="B151" s="4" t="s">
        <v>1498</v>
      </c>
      <c r="C151" s="3">
        <v>47075</v>
      </c>
      <c r="D151" s="4" t="s">
        <v>1499</v>
      </c>
      <c r="E151" s="3">
        <v>4</v>
      </c>
      <c r="F151" s="4" t="s">
        <v>1385</v>
      </c>
      <c r="G151" s="3">
        <v>0.25</v>
      </c>
      <c r="H151" s="5"/>
      <c r="I151" s="6">
        <v>121</v>
      </c>
      <c r="J151" s="4" t="s">
        <v>1376</v>
      </c>
      <c r="K151" s="6">
        <v>65.400000000000006</v>
      </c>
      <c r="L151" s="6"/>
      <c r="M151" s="6"/>
      <c r="N151" s="6"/>
      <c r="O151" s="6">
        <v>71.147500000000008</v>
      </c>
      <c r="P151">
        <f>IFERROR(IF(VLOOKUP(B151,'Packaged Beer &amp; Cider'!A:A,1,0)=B151,1,0),0)</f>
        <v>0</v>
      </c>
      <c r="Q151">
        <f>IFERROR(IF(VLOOKUP($B151,Wines!$A:$A,1,0)=$B151,1,0),0)</f>
        <v>0</v>
      </c>
      <c r="R151">
        <f>IFERROR(IF(VLOOKUP($B151,Spirits!$A:$A,1,0)=$B151,1,0),0)</f>
        <v>0</v>
      </c>
      <c r="S151" s="7">
        <f t="shared" si="2"/>
        <v>0</v>
      </c>
      <c r="U151" t="e">
        <f>VLOOKUP(B151,'Packaged Beer &amp; Cider'!$A$4:$A$28,1,FALSE)</f>
        <v>#N/A</v>
      </c>
    </row>
    <row r="152" spans="1:21" x14ac:dyDescent="0.25">
      <c r="A152" s="3">
        <v>11393</v>
      </c>
      <c r="B152" s="4" t="s">
        <v>1500</v>
      </c>
      <c r="C152" s="3">
        <v>80629</v>
      </c>
      <c r="D152" s="4" t="s">
        <v>1501</v>
      </c>
      <c r="E152" s="3">
        <v>4</v>
      </c>
      <c r="F152" s="4" t="s">
        <v>1436</v>
      </c>
      <c r="G152" s="3">
        <v>0.25</v>
      </c>
      <c r="H152" s="5"/>
      <c r="I152" s="6">
        <v>122</v>
      </c>
      <c r="J152" s="4" t="s">
        <v>1376</v>
      </c>
      <c r="K152" s="6">
        <v>60</v>
      </c>
      <c r="L152" s="6"/>
      <c r="M152" s="6"/>
      <c r="N152" s="6"/>
      <c r="O152" s="6">
        <v>65.747500000000002</v>
      </c>
      <c r="P152">
        <f>IFERROR(IF(VLOOKUP(B152,'Packaged Beer &amp; Cider'!A:A,1,0)=B152,1,0),0)</f>
        <v>0</v>
      </c>
      <c r="Q152">
        <f>IFERROR(IF(VLOOKUP($B152,Wines!$A:$A,1,0)=$B152,1,0),0)</f>
        <v>0</v>
      </c>
      <c r="R152">
        <f>IFERROR(IF(VLOOKUP($B152,Spirits!$A:$A,1,0)=$B152,1,0),0)</f>
        <v>0</v>
      </c>
      <c r="S152" s="7">
        <f t="shared" si="2"/>
        <v>0</v>
      </c>
      <c r="U152" t="e">
        <f>VLOOKUP(B152,'Packaged Beer &amp; Cider'!$A$4:$A$28,1,FALSE)</f>
        <v>#N/A</v>
      </c>
    </row>
    <row r="153" spans="1:21" x14ac:dyDescent="0.25">
      <c r="A153" s="3">
        <v>10845</v>
      </c>
      <c r="B153" s="4" t="s">
        <v>1502</v>
      </c>
      <c r="C153" s="3">
        <v>50517</v>
      </c>
      <c r="D153" s="4" t="s">
        <v>1503</v>
      </c>
      <c r="E153" s="3">
        <v>3.5</v>
      </c>
      <c r="F153" s="4" t="s">
        <v>1504</v>
      </c>
      <c r="G153" s="3">
        <v>0.25</v>
      </c>
      <c r="H153" s="5"/>
      <c r="I153" s="6">
        <v>117.48</v>
      </c>
      <c r="J153" s="4" t="s">
        <v>1376</v>
      </c>
      <c r="K153" s="6">
        <v>54.53</v>
      </c>
      <c r="L153" s="6"/>
      <c r="M153" s="6"/>
      <c r="N153" s="6"/>
      <c r="O153" s="6">
        <v>60.277500000000003</v>
      </c>
      <c r="P153">
        <f>IFERROR(IF(VLOOKUP(B153,'Packaged Beer &amp; Cider'!A:A,1,0)=B153,1,0),0)</f>
        <v>0</v>
      </c>
      <c r="Q153">
        <f>IFERROR(IF(VLOOKUP($B153,Wines!$A:$A,1,0)=$B153,1,0),0)</f>
        <v>0</v>
      </c>
      <c r="R153">
        <f>IFERROR(IF(VLOOKUP($B153,Spirits!$A:$A,1,0)=$B153,1,0),0)</f>
        <v>0</v>
      </c>
      <c r="S153" s="7">
        <f t="shared" si="2"/>
        <v>0</v>
      </c>
      <c r="U153" t="e">
        <f>VLOOKUP(B153,'Packaged Beer &amp; Cider'!$A$4:$A$28,1,FALSE)</f>
        <v>#N/A</v>
      </c>
    </row>
    <row r="154" spans="1:21" x14ac:dyDescent="0.25">
      <c r="A154" s="3">
        <v>11241</v>
      </c>
      <c r="B154" s="4" t="s">
        <v>1505</v>
      </c>
      <c r="C154" s="3">
        <v>75795</v>
      </c>
      <c r="D154" s="4" t="s">
        <v>1506</v>
      </c>
      <c r="E154" s="3">
        <v>4.5999999999999996</v>
      </c>
      <c r="F154" s="4" t="s">
        <v>1507</v>
      </c>
      <c r="G154" s="3">
        <v>0.25</v>
      </c>
      <c r="H154" s="5"/>
      <c r="I154" s="6">
        <v>120</v>
      </c>
      <c r="J154" s="4" t="s">
        <v>1376</v>
      </c>
      <c r="K154" s="6">
        <v>61.5</v>
      </c>
      <c r="L154" s="6"/>
      <c r="M154" s="6"/>
      <c r="N154" s="6"/>
      <c r="O154" s="6">
        <v>67.247500000000002</v>
      </c>
      <c r="P154">
        <f>IFERROR(IF(VLOOKUP(B154,'Packaged Beer &amp; Cider'!A:A,1,0)=B154,1,0),0)</f>
        <v>0</v>
      </c>
      <c r="Q154">
        <f>IFERROR(IF(VLOOKUP($B154,Wines!$A:$A,1,0)=$B154,1,0),0)</f>
        <v>0</v>
      </c>
      <c r="R154">
        <f>IFERROR(IF(VLOOKUP($B154,Spirits!$A:$A,1,0)=$B154,1,0),0)</f>
        <v>0</v>
      </c>
      <c r="S154" s="7">
        <f t="shared" ref="S154:S217" si="3">SUM(P154:R154)</f>
        <v>0</v>
      </c>
      <c r="U154" t="e">
        <f>VLOOKUP(B154,'Packaged Beer &amp; Cider'!$A$4:$A$28,1,FALSE)</f>
        <v>#N/A</v>
      </c>
    </row>
    <row r="155" spans="1:21" x14ac:dyDescent="0.25">
      <c r="A155" s="3">
        <v>11072</v>
      </c>
      <c r="B155" s="4" t="s">
        <v>1508</v>
      </c>
      <c r="C155" s="3">
        <v>58003</v>
      </c>
      <c r="D155" s="4" t="s">
        <v>1509</v>
      </c>
      <c r="E155" s="3">
        <v>4.5</v>
      </c>
      <c r="F155" s="4" t="s">
        <v>1510</v>
      </c>
      <c r="G155" s="3">
        <v>0.25</v>
      </c>
      <c r="H155" s="5"/>
      <c r="I155" s="6">
        <v>124.95</v>
      </c>
      <c r="J155" s="4" t="s">
        <v>1376</v>
      </c>
      <c r="K155" s="6">
        <v>64.25</v>
      </c>
      <c r="L155" s="6"/>
      <c r="M155" s="6"/>
      <c r="N155" s="6"/>
      <c r="O155" s="6">
        <v>69.997500000000002</v>
      </c>
      <c r="P155">
        <f>IFERROR(IF(VLOOKUP(B155,'Packaged Beer &amp; Cider'!A:A,1,0)=B155,1,0),0)</f>
        <v>0</v>
      </c>
      <c r="Q155">
        <f>IFERROR(IF(VLOOKUP($B155,Wines!$A:$A,1,0)=$B155,1,0),0)</f>
        <v>0</v>
      </c>
      <c r="R155">
        <f>IFERROR(IF(VLOOKUP($B155,Spirits!$A:$A,1,0)=$B155,1,0),0)</f>
        <v>0</v>
      </c>
      <c r="S155" s="7">
        <f t="shared" si="3"/>
        <v>0</v>
      </c>
      <c r="U155" t="e">
        <f>VLOOKUP(B155,'Packaged Beer &amp; Cider'!$A$4:$A$28,1,FALSE)</f>
        <v>#N/A</v>
      </c>
    </row>
    <row r="156" spans="1:21" x14ac:dyDescent="0.25">
      <c r="A156" s="3">
        <v>11444</v>
      </c>
      <c r="B156" s="4" t="s">
        <v>1511</v>
      </c>
      <c r="C156" s="3">
        <v>78999</v>
      </c>
      <c r="D156" s="4" t="s">
        <v>1512</v>
      </c>
      <c r="E156" s="3">
        <v>4.3</v>
      </c>
      <c r="F156" s="4" t="s">
        <v>1379</v>
      </c>
      <c r="G156" s="3">
        <v>0.25</v>
      </c>
      <c r="H156" s="5"/>
      <c r="I156" s="6">
        <v>123.5</v>
      </c>
      <c r="J156" s="4" t="s">
        <v>1376</v>
      </c>
      <c r="K156" s="6">
        <v>60.86</v>
      </c>
      <c r="L156" s="6"/>
      <c r="M156" s="6"/>
      <c r="N156" s="6"/>
      <c r="O156" s="6">
        <v>66.607500000000002</v>
      </c>
      <c r="P156">
        <f>IFERROR(IF(VLOOKUP(B156,'Packaged Beer &amp; Cider'!A:A,1,0)=B156,1,0),0)</f>
        <v>0</v>
      </c>
      <c r="Q156">
        <f>IFERROR(IF(VLOOKUP($B156,Wines!$A:$A,1,0)=$B156,1,0),0)</f>
        <v>0</v>
      </c>
      <c r="R156">
        <f>IFERROR(IF(VLOOKUP($B156,Spirits!$A:$A,1,0)=$B156,1,0),0)</f>
        <v>0</v>
      </c>
      <c r="S156" s="7">
        <f t="shared" si="3"/>
        <v>0</v>
      </c>
      <c r="U156" t="e">
        <f>VLOOKUP(B156,'Packaged Beer &amp; Cider'!$A$4:$A$28,1,FALSE)</f>
        <v>#N/A</v>
      </c>
    </row>
    <row r="157" spans="1:21" x14ac:dyDescent="0.25">
      <c r="A157" s="3">
        <v>11438</v>
      </c>
      <c r="B157" s="4" t="s">
        <v>1513</v>
      </c>
      <c r="C157" s="3">
        <v>79513</v>
      </c>
      <c r="D157" s="4" t="s">
        <v>1514</v>
      </c>
      <c r="E157" s="3">
        <v>4.0999999999999996</v>
      </c>
      <c r="F157" s="4" t="s">
        <v>1515</v>
      </c>
      <c r="G157" s="3">
        <v>0.25</v>
      </c>
      <c r="H157" s="5"/>
      <c r="I157" s="6">
        <v>123.5</v>
      </c>
      <c r="J157" s="4" t="s">
        <v>1376</v>
      </c>
      <c r="K157" s="6">
        <v>59.33</v>
      </c>
      <c r="L157" s="6"/>
      <c r="M157" s="6"/>
      <c r="N157" s="6"/>
      <c r="O157" s="6" t="e">
        <v>#N/A</v>
      </c>
      <c r="P157">
        <f>IFERROR(IF(VLOOKUP(B157,'Packaged Beer &amp; Cider'!A:A,1,0)=B157,1,0),0)</f>
        <v>0</v>
      </c>
      <c r="Q157">
        <f>IFERROR(IF(VLOOKUP($B157,Wines!$A:$A,1,0)=$B157,1,0),0)</f>
        <v>0</v>
      </c>
      <c r="R157">
        <f>IFERROR(IF(VLOOKUP($B157,Spirits!$A:$A,1,0)=$B157,1,0),0)</f>
        <v>0</v>
      </c>
      <c r="S157" s="7">
        <f t="shared" si="3"/>
        <v>0</v>
      </c>
      <c r="U157" t="e">
        <f>VLOOKUP(B157,'Packaged Beer &amp; Cider'!$A$4:$A$28,1,FALSE)</f>
        <v>#N/A</v>
      </c>
    </row>
    <row r="158" spans="1:21" x14ac:dyDescent="0.25">
      <c r="A158" s="3">
        <v>11212</v>
      </c>
      <c r="B158" s="4" t="s">
        <v>1516</v>
      </c>
      <c r="C158" s="3">
        <v>62444</v>
      </c>
      <c r="D158" s="4" t="s">
        <v>1517</v>
      </c>
      <c r="E158" s="3">
        <v>3.8</v>
      </c>
      <c r="F158" s="4" t="s">
        <v>1482</v>
      </c>
      <c r="G158" s="3">
        <v>0.25</v>
      </c>
      <c r="H158" s="5"/>
      <c r="I158" s="6">
        <v>119.72</v>
      </c>
      <c r="J158" s="4" t="s">
        <v>1376</v>
      </c>
      <c r="K158" s="6">
        <v>58.25</v>
      </c>
      <c r="L158" s="6"/>
      <c r="M158" s="6"/>
      <c r="N158" s="6"/>
      <c r="O158" s="6">
        <v>63.997500000000002</v>
      </c>
      <c r="P158">
        <f>IFERROR(IF(VLOOKUP(B158,'Packaged Beer &amp; Cider'!A:A,1,0)=B158,1,0),0)</f>
        <v>0</v>
      </c>
      <c r="Q158">
        <f>IFERROR(IF(VLOOKUP($B158,Wines!$A:$A,1,0)=$B158,1,0),0)</f>
        <v>0</v>
      </c>
      <c r="R158">
        <f>IFERROR(IF(VLOOKUP($B158,Spirits!$A:$A,1,0)=$B158,1,0),0)</f>
        <v>0</v>
      </c>
      <c r="S158" s="7">
        <f t="shared" si="3"/>
        <v>0</v>
      </c>
      <c r="U158" t="e">
        <f>VLOOKUP(B158,'Packaged Beer &amp; Cider'!$A$4:$A$28,1,FALSE)</f>
        <v>#N/A</v>
      </c>
    </row>
    <row r="159" spans="1:21" x14ac:dyDescent="0.25">
      <c r="A159" s="3">
        <v>10971</v>
      </c>
      <c r="B159" s="4" t="s">
        <v>1518</v>
      </c>
      <c r="C159" s="3">
        <v>56300</v>
      </c>
      <c r="D159" s="4" t="s">
        <v>1519</v>
      </c>
      <c r="E159" s="3">
        <v>4.3</v>
      </c>
      <c r="F159" s="4" t="s">
        <v>1520</v>
      </c>
      <c r="G159" s="3">
        <v>0.25</v>
      </c>
      <c r="H159" s="5"/>
      <c r="I159" s="6">
        <v>121.2</v>
      </c>
      <c r="J159" s="4" t="s">
        <v>1376</v>
      </c>
      <c r="K159" s="6">
        <v>67.040000000000006</v>
      </c>
      <c r="L159" s="6"/>
      <c r="M159" s="6"/>
      <c r="N159" s="6"/>
      <c r="O159" s="6">
        <v>72.787500000000009</v>
      </c>
      <c r="P159">
        <f>IFERROR(IF(VLOOKUP(B159,'Packaged Beer &amp; Cider'!A:A,1,0)=B159,1,0),0)</f>
        <v>0</v>
      </c>
      <c r="Q159">
        <f>IFERROR(IF(VLOOKUP($B159,Wines!$A:$A,1,0)=$B159,1,0),0)</f>
        <v>0</v>
      </c>
      <c r="R159">
        <f>IFERROR(IF(VLOOKUP($B159,Spirits!$A:$A,1,0)=$B159,1,0),0)</f>
        <v>0</v>
      </c>
      <c r="S159" s="7">
        <f t="shared" si="3"/>
        <v>0</v>
      </c>
      <c r="U159" t="e">
        <f>VLOOKUP(B159,'Packaged Beer &amp; Cider'!$A$4:$A$28,1,FALSE)</f>
        <v>#N/A</v>
      </c>
    </row>
    <row r="160" spans="1:21" x14ac:dyDescent="0.25">
      <c r="A160" s="3">
        <v>11441</v>
      </c>
      <c r="B160" s="4" t="s">
        <v>1521</v>
      </c>
      <c r="C160" s="3">
        <v>82103</v>
      </c>
      <c r="D160" s="4" t="s">
        <v>1522</v>
      </c>
      <c r="E160" s="3">
        <v>4.3</v>
      </c>
      <c r="F160" s="4" t="s">
        <v>1401</v>
      </c>
      <c r="G160" s="3">
        <v>0.25</v>
      </c>
      <c r="H160" s="5"/>
      <c r="I160" s="6">
        <v>134</v>
      </c>
      <c r="J160" s="4" t="s">
        <v>1376</v>
      </c>
      <c r="K160" s="6">
        <v>63.62</v>
      </c>
      <c r="L160" s="6"/>
      <c r="M160" s="6"/>
      <c r="N160" s="6"/>
      <c r="O160" s="6">
        <v>69.367499999999993</v>
      </c>
      <c r="P160">
        <f>IFERROR(IF(VLOOKUP(B160,'Packaged Beer &amp; Cider'!A:A,1,0)=B160,1,0),0)</f>
        <v>0</v>
      </c>
      <c r="Q160">
        <f>IFERROR(IF(VLOOKUP($B160,Wines!$A:$A,1,0)=$B160,1,0),0)</f>
        <v>0</v>
      </c>
      <c r="R160">
        <f>IFERROR(IF(VLOOKUP($B160,Spirits!$A:$A,1,0)=$B160,1,0),0)</f>
        <v>0</v>
      </c>
      <c r="S160" s="7">
        <f t="shared" si="3"/>
        <v>0</v>
      </c>
      <c r="U160" t="e">
        <f>VLOOKUP(B160,'Packaged Beer &amp; Cider'!$A$4:$A$28,1,FALSE)</f>
        <v>#N/A</v>
      </c>
    </row>
    <row r="161" spans="1:21" x14ac:dyDescent="0.25">
      <c r="A161" s="3">
        <v>11211</v>
      </c>
      <c r="B161" s="4" t="s">
        <v>1523</v>
      </c>
      <c r="C161" s="3">
        <v>58768</v>
      </c>
      <c r="D161" s="4" t="s">
        <v>1524</v>
      </c>
      <c r="E161" s="3">
        <v>4.5</v>
      </c>
      <c r="F161" s="4" t="s">
        <v>1525</v>
      </c>
      <c r="G161" s="3">
        <v>0.25</v>
      </c>
      <c r="H161" s="5"/>
      <c r="I161" s="6">
        <v>112.52</v>
      </c>
      <c r="J161" s="4" t="s">
        <v>1376</v>
      </c>
      <c r="K161" s="6">
        <v>55.52</v>
      </c>
      <c r="L161" s="6"/>
      <c r="M161" s="6"/>
      <c r="N161" s="6"/>
      <c r="O161" s="6">
        <v>61.267500000000005</v>
      </c>
      <c r="P161">
        <f>IFERROR(IF(VLOOKUP(B161,'Packaged Beer &amp; Cider'!A:A,1,0)=B161,1,0),0)</f>
        <v>0</v>
      </c>
      <c r="Q161">
        <f>IFERROR(IF(VLOOKUP($B161,Wines!$A:$A,1,0)=$B161,1,0),0)</f>
        <v>0</v>
      </c>
      <c r="R161">
        <f>IFERROR(IF(VLOOKUP($B161,Spirits!$A:$A,1,0)=$B161,1,0),0)</f>
        <v>0</v>
      </c>
      <c r="S161" s="7">
        <f t="shared" si="3"/>
        <v>0</v>
      </c>
      <c r="U161" t="e">
        <f>VLOOKUP(B161,'Packaged Beer &amp; Cider'!$A$4:$A$28,1,FALSE)</f>
        <v>#N/A</v>
      </c>
    </row>
    <row r="162" spans="1:21" x14ac:dyDescent="0.25">
      <c r="A162" s="3">
        <v>11121</v>
      </c>
      <c r="B162" s="4" t="s">
        <v>1526</v>
      </c>
      <c r="C162" s="3">
        <v>59514</v>
      </c>
      <c r="D162" s="4" t="s">
        <v>1527</v>
      </c>
      <c r="E162" s="3">
        <v>4</v>
      </c>
      <c r="F162" s="4" t="s">
        <v>1504</v>
      </c>
      <c r="G162" s="3">
        <v>0.25</v>
      </c>
      <c r="H162" s="5"/>
      <c r="I162" s="6">
        <v>121.21</v>
      </c>
      <c r="J162" s="4" t="s">
        <v>1376</v>
      </c>
      <c r="K162" s="6">
        <v>60.91</v>
      </c>
      <c r="L162" s="6"/>
      <c r="M162" s="6"/>
      <c r="N162" s="6"/>
      <c r="O162" s="6">
        <v>66.657499999999999</v>
      </c>
      <c r="P162">
        <f>IFERROR(IF(VLOOKUP(B162,'Packaged Beer &amp; Cider'!A:A,1,0)=B162,1,0),0)</f>
        <v>0</v>
      </c>
      <c r="Q162">
        <f>IFERROR(IF(VLOOKUP($B162,Wines!$A:$A,1,0)=$B162,1,0),0)</f>
        <v>0</v>
      </c>
      <c r="R162">
        <f>IFERROR(IF(VLOOKUP($B162,Spirits!$A:$A,1,0)=$B162,1,0),0)</f>
        <v>0</v>
      </c>
      <c r="S162" s="7">
        <f t="shared" si="3"/>
        <v>0</v>
      </c>
      <c r="U162" t="e">
        <f>VLOOKUP(B162,'Packaged Beer &amp; Cider'!$A$4:$A$28,1,FALSE)</f>
        <v>#N/A</v>
      </c>
    </row>
    <row r="163" spans="1:21" x14ac:dyDescent="0.25">
      <c r="A163" s="3">
        <v>11191</v>
      </c>
      <c r="B163" s="4" t="s">
        <v>1528</v>
      </c>
      <c r="C163" s="3">
        <v>62430</v>
      </c>
      <c r="D163" s="4" t="s">
        <v>1529</v>
      </c>
      <c r="E163" s="3">
        <v>3.8</v>
      </c>
      <c r="F163" s="4" t="s">
        <v>1507</v>
      </c>
      <c r="G163" s="3">
        <v>0.25</v>
      </c>
      <c r="H163" s="5"/>
      <c r="I163" s="6">
        <v>120</v>
      </c>
      <c r="J163" s="4" t="s">
        <v>1376</v>
      </c>
      <c r="K163" s="6">
        <v>53.75</v>
      </c>
      <c r="L163" s="6"/>
      <c r="M163" s="6"/>
      <c r="N163" s="6"/>
      <c r="O163" s="6">
        <v>59.497500000000002</v>
      </c>
      <c r="P163">
        <f>IFERROR(IF(VLOOKUP(B163,'Packaged Beer &amp; Cider'!A:A,1,0)=B163,1,0),0)</f>
        <v>0</v>
      </c>
      <c r="Q163">
        <f>IFERROR(IF(VLOOKUP($B163,Wines!$A:$A,1,0)=$B163,1,0),0)</f>
        <v>0</v>
      </c>
      <c r="R163">
        <f>IFERROR(IF(VLOOKUP($B163,Spirits!$A:$A,1,0)=$B163,1,0),0)</f>
        <v>0</v>
      </c>
      <c r="S163" s="7">
        <f t="shared" si="3"/>
        <v>0</v>
      </c>
      <c r="U163" t="e">
        <f>VLOOKUP(B163,'Packaged Beer &amp; Cider'!$A$4:$A$28,1,FALSE)</f>
        <v>#N/A</v>
      </c>
    </row>
    <row r="164" spans="1:21" x14ac:dyDescent="0.25">
      <c r="A164" s="3">
        <v>11502</v>
      </c>
      <c r="B164" s="4" t="s">
        <v>1530</v>
      </c>
      <c r="C164" s="3">
        <v>76678</v>
      </c>
      <c r="D164" s="4" t="s">
        <v>1531</v>
      </c>
      <c r="E164" s="3">
        <v>4.2</v>
      </c>
      <c r="F164" s="4" t="s">
        <v>1404</v>
      </c>
      <c r="G164" s="3">
        <v>0.25</v>
      </c>
      <c r="H164" s="5"/>
      <c r="I164" s="6">
        <v>136</v>
      </c>
      <c r="J164" s="4" t="s">
        <v>1376</v>
      </c>
      <c r="K164" s="6">
        <v>72.989999999999995</v>
      </c>
      <c r="L164" s="6"/>
      <c r="M164" s="6"/>
      <c r="N164" s="6"/>
      <c r="O164" s="6">
        <v>78.737499999999997</v>
      </c>
      <c r="P164">
        <f>IFERROR(IF(VLOOKUP(B164,'Packaged Beer &amp; Cider'!A:A,1,0)=B164,1,0),0)</f>
        <v>0</v>
      </c>
      <c r="Q164">
        <f>IFERROR(IF(VLOOKUP($B164,Wines!$A:$A,1,0)=$B164,1,0),0)</f>
        <v>0</v>
      </c>
      <c r="R164">
        <f>IFERROR(IF(VLOOKUP($B164,Spirits!$A:$A,1,0)=$B164,1,0),0)</f>
        <v>0</v>
      </c>
      <c r="S164" s="7">
        <f t="shared" si="3"/>
        <v>0</v>
      </c>
      <c r="U164" t="e">
        <f>VLOOKUP(B164,'Packaged Beer &amp; Cider'!$A$4:$A$28,1,FALSE)</f>
        <v>#N/A</v>
      </c>
    </row>
    <row r="165" spans="1:21" x14ac:dyDescent="0.25">
      <c r="A165" s="3">
        <v>3392</v>
      </c>
      <c r="B165" s="4" t="s">
        <v>1532</v>
      </c>
      <c r="C165" s="3">
        <v>47540</v>
      </c>
      <c r="D165" s="4" t="s">
        <v>1533</v>
      </c>
      <c r="E165" s="3">
        <v>4.4000000000000004</v>
      </c>
      <c r="F165" s="4" t="s">
        <v>43</v>
      </c>
      <c r="G165" s="3">
        <v>0.25</v>
      </c>
      <c r="H165" s="5"/>
      <c r="I165" s="6">
        <v>150.29</v>
      </c>
      <c r="J165" s="4" t="s">
        <v>1534</v>
      </c>
      <c r="K165" s="6">
        <v>42.55</v>
      </c>
      <c r="L165" s="6"/>
      <c r="M165" s="6"/>
      <c r="N165" s="6"/>
      <c r="O165" s="6">
        <v>49.047499999999999</v>
      </c>
      <c r="P165">
        <f>IFERROR(IF(VLOOKUP(B165,'Packaged Beer &amp; Cider'!A:A,1,0)=B165,1,0),0)</f>
        <v>0</v>
      </c>
      <c r="Q165">
        <f>IFERROR(IF(VLOOKUP($B165,Wines!$A:$A,1,0)=$B165,1,0),0)</f>
        <v>0</v>
      </c>
      <c r="R165">
        <f>IFERROR(IF(VLOOKUP($B165,Spirits!$A:$A,1,0)=$B165,1,0),0)</f>
        <v>0</v>
      </c>
      <c r="S165" s="7">
        <f t="shared" si="3"/>
        <v>0</v>
      </c>
      <c r="U165" t="e">
        <f>VLOOKUP(B165,'Packaged Beer &amp; Cider'!$A$4:$A$28,1,FALSE)</f>
        <v>#N/A</v>
      </c>
    </row>
    <row r="166" spans="1:21" x14ac:dyDescent="0.25">
      <c r="A166" s="3">
        <v>10968</v>
      </c>
      <c r="B166" s="4" t="s">
        <v>1535</v>
      </c>
      <c r="C166" s="3">
        <v>51395</v>
      </c>
      <c r="D166" s="4" t="s">
        <v>1536</v>
      </c>
      <c r="E166" s="3">
        <v>3.8</v>
      </c>
      <c r="F166" s="4" t="s">
        <v>43</v>
      </c>
      <c r="G166" s="3">
        <v>0.25</v>
      </c>
      <c r="H166" s="5"/>
      <c r="I166" s="6">
        <v>121.06</v>
      </c>
      <c r="J166" s="4" t="s">
        <v>1376</v>
      </c>
      <c r="K166" s="6">
        <v>44.5</v>
      </c>
      <c r="L166" s="6"/>
      <c r="M166" s="6"/>
      <c r="N166" s="6"/>
      <c r="O166" s="6">
        <v>50.247500000000002</v>
      </c>
      <c r="P166">
        <f>IFERROR(IF(VLOOKUP(B166,'Packaged Beer &amp; Cider'!A:A,1,0)=B166,1,0),0)</f>
        <v>0</v>
      </c>
      <c r="Q166">
        <f>IFERROR(IF(VLOOKUP($B166,Wines!$A:$A,1,0)=$B166,1,0),0)</f>
        <v>0</v>
      </c>
      <c r="R166">
        <f>IFERROR(IF(VLOOKUP($B166,Spirits!$A:$A,1,0)=$B166,1,0),0)</f>
        <v>0</v>
      </c>
      <c r="S166" s="7">
        <f t="shared" si="3"/>
        <v>0</v>
      </c>
      <c r="U166" t="e">
        <f>VLOOKUP(B166,'Packaged Beer &amp; Cider'!$A$4:$A$28,1,FALSE)</f>
        <v>#N/A</v>
      </c>
    </row>
    <row r="167" spans="1:21" x14ac:dyDescent="0.25">
      <c r="A167" s="3">
        <v>11193</v>
      </c>
      <c r="B167" s="4" t="s">
        <v>1537</v>
      </c>
      <c r="C167" s="3">
        <v>62429</v>
      </c>
      <c r="D167" s="4" t="s">
        <v>1538</v>
      </c>
      <c r="E167" s="3">
        <v>4</v>
      </c>
      <c r="F167" s="4" t="s">
        <v>1539</v>
      </c>
      <c r="G167" s="3">
        <v>0.25</v>
      </c>
      <c r="H167" s="5"/>
      <c r="I167" s="6">
        <v>120</v>
      </c>
      <c r="J167" s="4" t="s">
        <v>1376</v>
      </c>
      <c r="K167" s="6">
        <v>59.8</v>
      </c>
      <c r="L167" s="6"/>
      <c r="M167" s="6"/>
      <c r="N167" s="6"/>
      <c r="O167" s="6">
        <v>65.547499999999999</v>
      </c>
      <c r="P167">
        <f>IFERROR(IF(VLOOKUP(B167,'Packaged Beer &amp; Cider'!A:A,1,0)=B167,1,0),0)</f>
        <v>0</v>
      </c>
      <c r="Q167">
        <f>IFERROR(IF(VLOOKUP($B167,Wines!$A:$A,1,0)=$B167,1,0),0)</f>
        <v>0</v>
      </c>
      <c r="R167">
        <f>IFERROR(IF(VLOOKUP($B167,Spirits!$A:$A,1,0)=$B167,1,0),0)</f>
        <v>0</v>
      </c>
      <c r="S167" s="7">
        <f t="shared" si="3"/>
        <v>0</v>
      </c>
      <c r="U167" t="e">
        <f>VLOOKUP(B167,'Packaged Beer &amp; Cider'!$A$4:$A$28,1,FALSE)</f>
        <v>#N/A</v>
      </c>
    </row>
    <row r="168" spans="1:21" x14ac:dyDescent="0.25">
      <c r="A168" s="3">
        <v>11480</v>
      </c>
      <c r="B168" s="4" t="s">
        <v>1540</v>
      </c>
      <c r="C168" s="3">
        <v>22797</v>
      </c>
      <c r="D168" s="4" t="s">
        <v>1541</v>
      </c>
      <c r="E168" s="3">
        <v>4</v>
      </c>
      <c r="F168" s="4" t="s">
        <v>43</v>
      </c>
      <c r="G168" s="3">
        <v>0.25</v>
      </c>
      <c r="H168" s="5"/>
      <c r="I168" s="6">
        <v>134</v>
      </c>
      <c r="J168" s="4" t="s">
        <v>1376</v>
      </c>
      <c r="K168" s="6">
        <v>50.47</v>
      </c>
      <c r="L168" s="6"/>
      <c r="M168" s="6"/>
      <c r="N168" s="6"/>
      <c r="O168" s="6" t="e">
        <v>#N/A</v>
      </c>
      <c r="P168">
        <f>IFERROR(IF(VLOOKUP(B168,'Packaged Beer &amp; Cider'!A:A,1,0)=B168,1,0),0)</f>
        <v>0</v>
      </c>
      <c r="Q168">
        <f>IFERROR(IF(VLOOKUP($B168,Wines!$A:$A,1,0)=$B168,1,0),0)</f>
        <v>0</v>
      </c>
      <c r="R168">
        <f>IFERROR(IF(VLOOKUP($B168,Spirits!$A:$A,1,0)=$B168,1,0),0)</f>
        <v>0</v>
      </c>
      <c r="S168" s="7">
        <f t="shared" si="3"/>
        <v>0</v>
      </c>
      <c r="U168" t="e">
        <f>VLOOKUP(B168,'Packaged Beer &amp; Cider'!$A$4:$A$28,1,FALSE)</f>
        <v>#N/A</v>
      </c>
    </row>
    <row r="169" spans="1:21" x14ac:dyDescent="0.25">
      <c r="A169" s="3">
        <v>11324</v>
      </c>
      <c r="B169" s="4" t="s">
        <v>1542</v>
      </c>
      <c r="C169" s="3">
        <v>78221</v>
      </c>
      <c r="D169" s="4" t="s">
        <v>1543</v>
      </c>
      <c r="E169" s="3">
        <v>4.3</v>
      </c>
      <c r="F169" s="4" t="s">
        <v>1482</v>
      </c>
      <c r="G169" s="3">
        <v>0.25</v>
      </c>
      <c r="H169" s="5"/>
      <c r="I169" s="6">
        <v>121</v>
      </c>
      <c r="J169" s="4" t="s">
        <v>1376</v>
      </c>
      <c r="K169" s="6">
        <v>60.76</v>
      </c>
      <c r="L169" s="6"/>
      <c r="M169" s="6"/>
      <c r="N169" s="6"/>
      <c r="O169" s="6">
        <v>66.507499999999993</v>
      </c>
      <c r="P169">
        <f>IFERROR(IF(VLOOKUP(B169,'Packaged Beer &amp; Cider'!A:A,1,0)=B169,1,0),0)</f>
        <v>0</v>
      </c>
      <c r="Q169">
        <f>IFERROR(IF(VLOOKUP($B169,Wines!$A:$A,1,0)=$B169,1,0),0)</f>
        <v>0</v>
      </c>
      <c r="R169">
        <f>IFERROR(IF(VLOOKUP($B169,Spirits!$A:$A,1,0)=$B169,1,0),0)</f>
        <v>0</v>
      </c>
      <c r="S169" s="7">
        <f t="shared" si="3"/>
        <v>0</v>
      </c>
      <c r="U169" t="e">
        <f>VLOOKUP(B169,'Packaged Beer &amp; Cider'!$A$4:$A$28,1,FALSE)</f>
        <v>#N/A</v>
      </c>
    </row>
    <row r="170" spans="1:21" x14ac:dyDescent="0.25">
      <c r="A170" s="3">
        <v>11242</v>
      </c>
      <c r="B170" s="4" t="s">
        <v>1544</v>
      </c>
      <c r="C170" s="3">
        <v>47077</v>
      </c>
      <c r="D170" s="4" t="s">
        <v>1545</v>
      </c>
      <c r="E170" s="3">
        <v>4.2</v>
      </c>
      <c r="F170" s="4" t="s">
        <v>1424</v>
      </c>
      <c r="G170" s="3">
        <v>0.25</v>
      </c>
      <c r="H170" s="5"/>
      <c r="I170" s="6">
        <v>120</v>
      </c>
      <c r="J170" s="4" t="s">
        <v>1376</v>
      </c>
      <c r="K170" s="6">
        <v>65.28</v>
      </c>
      <c r="L170" s="6"/>
      <c r="M170" s="6"/>
      <c r="N170" s="6"/>
      <c r="O170" s="6">
        <v>71.027500000000003</v>
      </c>
      <c r="P170">
        <f>IFERROR(IF(VLOOKUP(B170,'Packaged Beer &amp; Cider'!A:A,1,0)=B170,1,0),0)</f>
        <v>0</v>
      </c>
      <c r="Q170">
        <f>IFERROR(IF(VLOOKUP($B170,Wines!$A:$A,1,0)=$B170,1,0),0)</f>
        <v>0</v>
      </c>
      <c r="R170">
        <f>IFERROR(IF(VLOOKUP($B170,Spirits!$A:$A,1,0)=$B170,1,0),0)</f>
        <v>0</v>
      </c>
      <c r="S170" s="7">
        <f t="shared" si="3"/>
        <v>0</v>
      </c>
      <c r="U170" t="e">
        <f>VLOOKUP(B170,'Packaged Beer &amp; Cider'!$A$4:$A$28,1,FALSE)</f>
        <v>#N/A</v>
      </c>
    </row>
    <row r="171" spans="1:21" x14ac:dyDescent="0.25">
      <c r="A171" s="3">
        <v>11442</v>
      </c>
      <c r="B171" s="4" t="s">
        <v>1546</v>
      </c>
      <c r="C171" s="3">
        <v>82102</v>
      </c>
      <c r="D171" s="4" t="s">
        <v>1547</v>
      </c>
      <c r="E171" s="3">
        <v>4.5</v>
      </c>
      <c r="F171" s="4" t="s">
        <v>1520</v>
      </c>
      <c r="G171" s="3">
        <v>0.25</v>
      </c>
      <c r="H171" s="5"/>
      <c r="I171" s="6">
        <v>124.5</v>
      </c>
      <c r="J171" s="4" t="s">
        <v>1376</v>
      </c>
      <c r="K171" s="6">
        <v>68</v>
      </c>
      <c r="L171" s="6"/>
      <c r="M171" s="6"/>
      <c r="N171" s="6"/>
      <c r="O171" s="6">
        <v>73.747500000000002</v>
      </c>
      <c r="P171">
        <f>IFERROR(IF(VLOOKUP(B171,'Packaged Beer &amp; Cider'!A:A,1,0)=B171,1,0),0)</f>
        <v>0</v>
      </c>
      <c r="Q171">
        <f>IFERROR(IF(VLOOKUP($B171,Wines!$A:$A,1,0)=$B171,1,0),0)</f>
        <v>0</v>
      </c>
      <c r="R171">
        <f>IFERROR(IF(VLOOKUP($B171,Spirits!$A:$A,1,0)=$B171,1,0),0)</f>
        <v>0</v>
      </c>
      <c r="S171" s="7">
        <f t="shared" si="3"/>
        <v>0</v>
      </c>
      <c r="U171" t="e">
        <f>VLOOKUP(B171,'Packaged Beer &amp; Cider'!$A$4:$A$28,1,FALSE)</f>
        <v>#N/A</v>
      </c>
    </row>
    <row r="172" spans="1:21" x14ac:dyDescent="0.25">
      <c r="A172" s="3">
        <v>10941</v>
      </c>
      <c r="B172" s="4" t="s">
        <v>1548</v>
      </c>
      <c r="C172" s="3">
        <v>55852</v>
      </c>
      <c r="D172" s="4" t="s">
        <v>1549</v>
      </c>
      <c r="E172" s="3">
        <v>3.5</v>
      </c>
      <c r="F172" s="4" t="s">
        <v>43</v>
      </c>
      <c r="G172" s="3">
        <v>0.25</v>
      </c>
      <c r="H172" s="5"/>
      <c r="I172" s="6">
        <v>117.48</v>
      </c>
      <c r="J172" s="4" t="s">
        <v>1376</v>
      </c>
      <c r="K172" s="6">
        <v>54.53</v>
      </c>
      <c r="L172" s="6"/>
      <c r="M172" s="6"/>
      <c r="N172" s="6"/>
      <c r="O172" s="6">
        <v>60.277500000000003</v>
      </c>
      <c r="P172">
        <f>IFERROR(IF(VLOOKUP(B172,'Packaged Beer &amp; Cider'!A:A,1,0)=B172,1,0),0)</f>
        <v>0</v>
      </c>
      <c r="Q172">
        <f>IFERROR(IF(VLOOKUP($B172,Wines!$A:$A,1,0)=$B172,1,0),0)</f>
        <v>0</v>
      </c>
      <c r="R172">
        <f>IFERROR(IF(VLOOKUP($B172,Spirits!$A:$A,1,0)=$B172,1,0),0)</f>
        <v>0</v>
      </c>
      <c r="S172" s="7">
        <f t="shared" si="3"/>
        <v>0</v>
      </c>
      <c r="U172" t="e">
        <f>VLOOKUP(B172,'Packaged Beer &amp; Cider'!$A$4:$A$28,1,FALSE)</f>
        <v>#N/A</v>
      </c>
    </row>
    <row r="173" spans="1:21" x14ac:dyDescent="0.25">
      <c r="A173" s="3">
        <v>10856</v>
      </c>
      <c r="B173" s="4" t="s">
        <v>1550</v>
      </c>
      <c r="C173" s="3">
        <v>51386</v>
      </c>
      <c r="D173" s="4" t="s">
        <v>1551</v>
      </c>
      <c r="E173" s="3">
        <v>3.9</v>
      </c>
      <c r="F173" s="4" t="s">
        <v>168</v>
      </c>
      <c r="G173" s="3">
        <v>0.25</v>
      </c>
      <c r="H173" s="5"/>
      <c r="I173" s="6">
        <v>114.36</v>
      </c>
      <c r="J173" s="4" t="s">
        <v>1376</v>
      </c>
      <c r="K173" s="6">
        <v>50.4</v>
      </c>
      <c r="L173" s="6"/>
      <c r="M173" s="6"/>
      <c r="N173" s="6"/>
      <c r="O173" s="6">
        <v>56.147500000000001</v>
      </c>
      <c r="P173">
        <f>IFERROR(IF(VLOOKUP(B173,'Packaged Beer &amp; Cider'!A:A,1,0)=B173,1,0),0)</f>
        <v>0</v>
      </c>
      <c r="Q173">
        <f>IFERROR(IF(VLOOKUP($B173,Wines!$A:$A,1,0)=$B173,1,0),0)</f>
        <v>0</v>
      </c>
      <c r="R173">
        <f>IFERROR(IF(VLOOKUP($B173,Spirits!$A:$A,1,0)=$B173,1,0),0)</f>
        <v>0</v>
      </c>
      <c r="S173" s="7">
        <f t="shared" si="3"/>
        <v>0</v>
      </c>
      <c r="U173" t="e">
        <f>VLOOKUP(B173,'Packaged Beer &amp; Cider'!$A$4:$A$28,1,FALSE)</f>
        <v>#N/A</v>
      </c>
    </row>
    <row r="174" spans="1:21" x14ac:dyDescent="0.25">
      <c r="A174" s="3">
        <v>10942</v>
      </c>
      <c r="B174" s="4" t="s">
        <v>1552</v>
      </c>
      <c r="C174" s="3">
        <v>51402</v>
      </c>
      <c r="D174" s="4" t="s">
        <v>1553</v>
      </c>
      <c r="E174" s="3">
        <v>4</v>
      </c>
      <c r="F174" s="4" t="s">
        <v>43</v>
      </c>
      <c r="G174" s="3">
        <v>0.25</v>
      </c>
      <c r="H174" s="5"/>
      <c r="I174" s="6">
        <v>114.74</v>
      </c>
      <c r="J174" s="4" t="s">
        <v>1376</v>
      </c>
      <c r="K174" s="6">
        <v>49.48</v>
      </c>
      <c r="L174" s="6"/>
      <c r="M174" s="6"/>
      <c r="N174" s="6"/>
      <c r="O174" s="6">
        <v>55.227499999999999</v>
      </c>
      <c r="P174">
        <f>IFERROR(IF(VLOOKUP(B174,'Packaged Beer &amp; Cider'!A:A,1,0)=B174,1,0),0)</f>
        <v>0</v>
      </c>
      <c r="Q174">
        <f>IFERROR(IF(VLOOKUP($B174,Wines!$A:$A,1,0)=$B174,1,0),0)</f>
        <v>0</v>
      </c>
      <c r="R174">
        <f>IFERROR(IF(VLOOKUP($B174,Spirits!$A:$A,1,0)=$B174,1,0),0)</f>
        <v>0</v>
      </c>
      <c r="S174" s="7">
        <f t="shared" si="3"/>
        <v>0</v>
      </c>
      <c r="U174" t="e">
        <f>VLOOKUP(B174,'Packaged Beer &amp; Cider'!$A$4:$A$28,1,FALSE)</f>
        <v>#N/A</v>
      </c>
    </row>
    <row r="175" spans="1:21" x14ac:dyDescent="0.25">
      <c r="A175" s="3">
        <v>11131</v>
      </c>
      <c r="B175" s="4" t="s">
        <v>1554</v>
      </c>
      <c r="C175" s="3">
        <v>59516</v>
      </c>
      <c r="D175" s="4" t="s">
        <v>1555</v>
      </c>
      <c r="E175" s="3">
        <v>4.0999999999999996</v>
      </c>
      <c r="F175" s="4" t="s">
        <v>1556</v>
      </c>
      <c r="G175" s="3">
        <v>0.25</v>
      </c>
      <c r="H175" s="5"/>
      <c r="I175" s="6">
        <v>121.96</v>
      </c>
      <c r="J175" s="4" t="s">
        <v>1376</v>
      </c>
      <c r="K175" s="6">
        <v>56.13</v>
      </c>
      <c r="L175" s="6"/>
      <c r="M175" s="6"/>
      <c r="N175" s="6"/>
      <c r="O175" s="6">
        <v>61.877500000000005</v>
      </c>
      <c r="P175">
        <f>IFERROR(IF(VLOOKUP(B175,'Packaged Beer &amp; Cider'!A:A,1,0)=B175,1,0),0)</f>
        <v>0</v>
      </c>
      <c r="Q175">
        <f>IFERROR(IF(VLOOKUP($B175,Wines!$A:$A,1,0)=$B175,1,0),0)</f>
        <v>0</v>
      </c>
      <c r="R175">
        <f>IFERROR(IF(VLOOKUP($B175,Spirits!$A:$A,1,0)=$B175,1,0),0)</f>
        <v>0</v>
      </c>
      <c r="S175" s="7">
        <f t="shared" si="3"/>
        <v>0</v>
      </c>
      <c r="U175" t="e">
        <f>VLOOKUP(B175,'Packaged Beer &amp; Cider'!$A$4:$A$28,1,FALSE)</f>
        <v>#N/A</v>
      </c>
    </row>
    <row r="176" spans="1:21" x14ac:dyDescent="0.25">
      <c r="A176" s="3">
        <v>11443</v>
      </c>
      <c r="B176" s="4" t="s">
        <v>1557</v>
      </c>
      <c r="C176" s="3">
        <v>82101</v>
      </c>
      <c r="D176" s="4" t="s">
        <v>1558</v>
      </c>
      <c r="E176" s="3">
        <v>3.9</v>
      </c>
      <c r="F176" s="4" t="s">
        <v>1385</v>
      </c>
      <c r="G176" s="3">
        <v>0.25</v>
      </c>
      <c r="H176" s="5"/>
      <c r="I176" s="6">
        <v>122.5</v>
      </c>
      <c r="J176" s="4" t="s">
        <v>1376</v>
      </c>
      <c r="K176" s="6">
        <v>62.25</v>
      </c>
      <c r="L176" s="6"/>
      <c r="M176" s="6"/>
      <c r="N176" s="6"/>
      <c r="O176" s="6">
        <v>67.997500000000002</v>
      </c>
      <c r="P176">
        <f>IFERROR(IF(VLOOKUP(B176,'Packaged Beer &amp; Cider'!A:A,1,0)=B176,1,0),0)</f>
        <v>0</v>
      </c>
      <c r="Q176">
        <f>IFERROR(IF(VLOOKUP($B176,Wines!$A:$A,1,0)=$B176,1,0),0)</f>
        <v>0</v>
      </c>
      <c r="R176">
        <f>IFERROR(IF(VLOOKUP($B176,Spirits!$A:$A,1,0)=$B176,1,0),0)</f>
        <v>0</v>
      </c>
      <c r="S176" s="7">
        <f t="shared" si="3"/>
        <v>0</v>
      </c>
      <c r="U176" t="e">
        <f>VLOOKUP(B176,'Packaged Beer &amp; Cider'!$A$4:$A$28,1,FALSE)</f>
        <v>#N/A</v>
      </c>
    </row>
    <row r="177" spans="1:21" x14ac:dyDescent="0.25">
      <c r="A177" s="3">
        <v>10825</v>
      </c>
      <c r="B177" s="4" t="s">
        <v>1559</v>
      </c>
      <c r="C177" s="3">
        <v>46037</v>
      </c>
      <c r="D177" s="4" t="s">
        <v>1560</v>
      </c>
      <c r="E177" s="3">
        <v>4</v>
      </c>
      <c r="F177" s="4" t="s">
        <v>43</v>
      </c>
      <c r="G177" s="3">
        <v>0.25</v>
      </c>
      <c r="H177" s="5"/>
      <c r="I177" s="6">
        <v>121.11</v>
      </c>
      <c r="J177" s="4" t="s">
        <v>1376</v>
      </c>
      <c r="K177" s="6">
        <v>47.84</v>
      </c>
      <c r="L177" s="6"/>
      <c r="M177" s="6"/>
      <c r="N177" s="6"/>
      <c r="O177" s="6">
        <v>53.587500000000006</v>
      </c>
      <c r="P177">
        <f>IFERROR(IF(VLOOKUP(B177,'Packaged Beer &amp; Cider'!A:A,1,0)=B177,1,0),0)</f>
        <v>0</v>
      </c>
      <c r="Q177">
        <f>IFERROR(IF(VLOOKUP($B177,Wines!$A:$A,1,0)=$B177,1,0),0)</f>
        <v>0</v>
      </c>
      <c r="R177">
        <f>IFERROR(IF(VLOOKUP($B177,Spirits!$A:$A,1,0)=$B177,1,0),0)</f>
        <v>0</v>
      </c>
      <c r="S177" s="7">
        <f t="shared" si="3"/>
        <v>0</v>
      </c>
      <c r="U177" t="e">
        <f>VLOOKUP(B177,'Packaged Beer &amp; Cider'!$A$4:$A$28,1,FALSE)</f>
        <v>#N/A</v>
      </c>
    </row>
    <row r="178" spans="1:21" x14ac:dyDescent="0.25">
      <c r="A178" s="3">
        <v>11294</v>
      </c>
      <c r="B178" s="4" t="s">
        <v>1561</v>
      </c>
      <c r="C178" s="3">
        <v>77681</v>
      </c>
      <c r="D178" s="4" t="s">
        <v>1562</v>
      </c>
      <c r="E178" s="3">
        <v>3.3</v>
      </c>
      <c r="F178" s="4" t="s">
        <v>1563</v>
      </c>
      <c r="G178" s="3">
        <v>0.25</v>
      </c>
      <c r="H178" s="5"/>
      <c r="I178" s="6">
        <v>97.32</v>
      </c>
      <c r="J178" s="4" t="s">
        <v>1564</v>
      </c>
      <c r="K178" s="6">
        <v>58.18</v>
      </c>
      <c r="L178" s="6"/>
      <c r="M178" s="6"/>
      <c r="N178" s="6"/>
      <c r="O178" s="6">
        <v>63.927500000000002</v>
      </c>
      <c r="P178">
        <f>IFERROR(IF(VLOOKUP(B178,'Packaged Beer &amp; Cider'!A:A,1,0)=B178,1,0),0)</f>
        <v>0</v>
      </c>
      <c r="Q178">
        <f>IFERROR(IF(VLOOKUP($B178,Wines!$A:$A,1,0)=$B178,1,0),0)</f>
        <v>0</v>
      </c>
      <c r="R178">
        <f>IFERROR(IF(VLOOKUP($B178,Spirits!$A:$A,1,0)=$B178,1,0),0)</f>
        <v>0</v>
      </c>
      <c r="S178" s="7">
        <f t="shared" si="3"/>
        <v>0</v>
      </c>
      <c r="U178" t="e">
        <f>VLOOKUP(B178,'Packaged Beer &amp; Cider'!$A$4:$A$28,1,FALSE)</f>
        <v>#N/A</v>
      </c>
    </row>
    <row r="179" spans="1:21" x14ac:dyDescent="0.25">
      <c r="A179" s="3">
        <v>10854</v>
      </c>
      <c r="B179" s="4" t="s">
        <v>1565</v>
      </c>
      <c r="C179" s="3" t="s">
        <v>1566</v>
      </c>
      <c r="D179" s="4" t="s">
        <v>1567</v>
      </c>
      <c r="E179" s="3">
        <v>4.5999999999999996</v>
      </c>
      <c r="F179" s="4" t="s">
        <v>1504</v>
      </c>
      <c r="G179" s="3">
        <v>0.25</v>
      </c>
      <c r="H179" s="5"/>
      <c r="I179" s="6">
        <v>125.7</v>
      </c>
      <c r="J179" s="4" t="s">
        <v>1376</v>
      </c>
      <c r="K179" s="6">
        <v>70.27</v>
      </c>
      <c r="L179" s="6"/>
      <c r="M179" s="6"/>
      <c r="N179" s="6"/>
      <c r="O179" s="6">
        <v>76.017499999999998</v>
      </c>
      <c r="P179">
        <f>IFERROR(IF(VLOOKUP(B179,'Packaged Beer &amp; Cider'!A:A,1,0)=B179,1,0),0)</f>
        <v>0</v>
      </c>
      <c r="Q179">
        <f>IFERROR(IF(VLOOKUP($B179,Wines!$A:$A,1,0)=$B179,1,0),0)</f>
        <v>0</v>
      </c>
      <c r="R179">
        <f>IFERROR(IF(VLOOKUP($B179,Spirits!$A:$A,1,0)=$B179,1,0),0)</f>
        <v>0</v>
      </c>
      <c r="S179" s="7">
        <f t="shared" si="3"/>
        <v>0</v>
      </c>
      <c r="U179" t="e">
        <f>VLOOKUP(B179,'Packaged Beer &amp; Cider'!$A$4:$A$28,1,FALSE)</f>
        <v>#N/A</v>
      </c>
    </row>
    <row r="180" spans="1:21" x14ac:dyDescent="0.25">
      <c r="A180" s="3">
        <v>11307</v>
      </c>
      <c r="B180" s="4" t="s">
        <v>1568</v>
      </c>
      <c r="C180" s="3">
        <v>74175</v>
      </c>
      <c r="D180" s="4" t="s">
        <v>1569</v>
      </c>
      <c r="E180" s="3">
        <v>4.2</v>
      </c>
      <c r="F180" s="4" t="s">
        <v>1570</v>
      </c>
      <c r="G180" s="3">
        <v>0.25</v>
      </c>
      <c r="H180" s="5"/>
      <c r="I180" s="6">
        <v>120</v>
      </c>
      <c r="J180" s="4" t="s">
        <v>1376</v>
      </c>
      <c r="K180" s="6">
        <v>62.15</v>
      </c>
      <c r="L180" s="6"/>
      <c r="M180" s="6"/>
      <c r="N180" s="6"/>
      <c r="O180" s="6">
        <v>67.897499999999994</v>
      </c>
      <c r="P180">
        <f>IFERROR(IF(VLOOKUP(B180,'Packaged Beer &amp; Cider'!A:A,1,0)=B180,1,0),0)</f>
        <v>0</v>
      </c>
      <c r="Q180">
        <f>IFERROR(IF(VLOOKUP($B180,Wines!$A:$A,1,0)=$B180,1,0),0)</f>
        <v>0</v>
      </c>
      <c r="R180">
        <f>IFERROR(IF(VLOOKUP($B180,Spirits!$A:$A,1,0)=$B180,1,0),0)</f>
        <v>0</v>
      </c>
      <c r="S180" s="7">
        <f t="shared" si="3"/>
        <v>0</v>
      </c>
      <c r="U180" t="e">
        <f>VLOOKUP(B180,'Packaged Beer &amp; Cider'!$A$4:$A$28,1,FALSE)</f>
        <v>#N/A</v>
      </c>
    </row>
    <row r="181" spans="1:21" x14ac:dyDescent="0.25">
      <c r="A181" s="3">
        <v>11143</v>
      </c>
      <c r="B181" s="4" t="s">
        <v>1571</v>
      </c>
      <c r="C181" s="3">
        <v>60574</v>
      </c>
      <c r="D181" s="4" t="s">
        <v>1572</v>
      </c>
      <c r="E181" s="3">
        <v>4.0999999999999996</v>
      </c>
      <c r="F181" s="4" t="s">
        <v>1573</v>
      </c>
      <c r="G181" s="3">
        <v>0.25</v>
      </c>
      <c r="H181" s="5"/>
      <c r="I181" s="6">
        <v>121.96</v>
      </c>
      <c r="J181" s="4" t="s">
        <v>1376</v>
      </c>
      <c r="K181" s="6">
        <v>67.150000000000006</v>
      </c>
      <c r="L181" s="6"/>
      <c r="M181" s="6"/>
      <c r="N181" s="6"/>
      <c r="O181" s="6">
        <v>72.897500000000008</v>
      </c>
      <c r="P181">
        <f>IFERROR(IF(VLOOKUP(B181,'Packaged Beer &amp; Cider'!A:A,1,0)=B181,1,0),0)</f>
        <v>0</v>
      </c>
      <c r="Q181">
        <f>IFERROR(IF(VLOOKUP($B181,Wines!$A:$A,1,0)=$B181,1,0),0)</f>
        <v>0</v>
      </c>
      <c r="R181">
        <f>IFERROR(IF(VLOOKUP($B181,Spirits!$A:$A,1,0)=$B181,1,0),0)</f>
        <v>0</v>
      </c>
      <c r="S181" s="7">
        <f t="shared" si="3"/>
        <v>0</v>
      </c>
      <c r="U181" t="e">
        <f>VLOOKUP(B181,'Packaged Beer &amp; Cider'!$A$4:$A$28,1,FALSE)</f>
        <v>#N/A</v>
      </c>
    </row>
    <row r="182" spans="1:21" x14ac:dyDescent="0.25">
      <c r="A182" s="3">
        <v>11322</v>
      </c>
      <c r="B182" s="4" t="s">
        <v>1574</v>
      </c>
      <c r="C182" s="3">
        <v>78222</v>
      </c>
      <c r="D182" s="4" t="s">
        <v>1575</v>
      </c>
      <c r="E182" s="3">
        <v>4.5</v>
      </c>
      <c r="F182" s="4" t="s">
        <v>1576</v>
      </c>
      <c r="G182" s="3">
        <v>0.25</v>
      </c>
      <c r="H182" s="5"/>
      <c r="I182" s="6">
        <v>122</v>
      </c>
      <c r="J182" s="4" t="s">
        <v>1376</v>
      </c>
      <c r="K182" s="6">
        <v>61.69</v>
      </c>
      <c r="L182" s="6"/>
      <c r="M182" s="6"/>
      <c r="N182" s="6"/>
      <c r="O182" s="6">
        <v>67.4375</v>
      </c>
      <c r="P182">
        <f>IFERROR(IF(VLOOKUP(B182,'Packaged Beer &amp; Cider'!A:A,1,0)=B182,1,0),0)</f>
        <v>0</v>
      </c>
      <c r="Q182">
        <f>IFERROR(IF(VLOOKUP($B182,Wines!$A:$A,1,0)=$B182,1,0),0)</f>
        <v>0</v>
      </c>
      <c r="R182">
        <f>IFERROR(IF(VLOOKUP($B182,Spirits!$A:$A,1,0)=$B182,1,0),0)</f>
        <v>0</v>
      </c>
      <c r="S182" s="7">
        <f t="shared" si="3"/>
        <v>0</v>
      </c>
      <c r="U182" t="e">
        <f>VLOOKUP(B182,'Packaged Beer &amp; Cider'!$A$4:$A$28,1,FALSE)</f>
        <v>#N/A</v>
      </c>
    </row>
    <row r="183" spans="1:21" x14ac:dyDescent="0.25">
      <c r="A183" s="3">
        <v>11094</v>
      </c>
      <c r="B183" s="4" t="s">
        <v>1577</v>
      </c>
      <c r="C183" s="3">
        <v>58797</v>
      </c>
      <c r="D183" s="4" t="s">
        <v>1578</v>
      </c>
      <c r="E183" s="3">
        <v>4.0999999999999996</v>
      </c>
      <c r="F183" s="4" t="s">
        <v>1579</v>
      </c>
      <c r="G183" s="3">
        <v>0.25</v>
      </c>
      <c r="H183" s="5"/>
      <c r="I183" s="6">
        <v>121.96</v>
      </c>
      <c r="J183" s="4" t="s">
        <v>1376</v>
      </c>
      <c r="K183" s="6">
        <v>54.51</v>
      </c>
      <c r="L183" s="6"/>
      <c r="M183" s="6"/>
      <c r="N183" s="6"/>
      <c r="O183" s="6">
        <v>60.2575</v>
      </c>
      <c r="P183">
        <f>IFERROR(IF(VLOOKUP(B183,'Packaged Beer &amp; Cider'!A:A,1,0)=B183,1,0),0)</f>
        <v>0</v>
      </c>
      <c r="Q183">
        <f>IFERROR(IF(VLOOKUP($B183,Wines!$A:$A,1,0)=$B183,1,0),0)</f>
        <v>0</v>
      </c>
      <c r="R183">
        <f>IFERROR(IF(VLOOKUP($B183,Spirits!$A:$A,1,0)=$B183,1,0),0)</f>
        <v>0</v>
      </c>
      <c r="S183" s="7">
        <f t="shared" si="3"/>
        <v>0</v>
      </c>
      <c r="U183" t="e">
        <f>VLOOKUP(B183,'Packaged Beer &amp; Cider'!$A$4:$A$28,1,FALSE)</f>
        <v>#N/A</v>
      </c>
    </row>
    <row r="184" spans="1:21" x14ac:dyDescent="0.25">
      <c r="A184" s="3">
        <v>10957</v>
      </c>
      <c r="B184" s="4" t="s">
        <v>1580</v>
      </c>
      <c r="C184" s="3">
        <v>28326</v>
      </c>
      <c r="D184" s="4" t="s">
        <v>1581</v>
      </c>
      <c r="E184" s="3">
        <v>4</v>
      </c>
      <c r="F184" s="4" t="s">
        <v>43</v>
      </c>
      <c r="G184" s="3">
        <v>0.25</v>
      </c>
      <c r="H184" s="5"/>
      <c r="I184" s="6">
        <v>121.21</v>
      </c>
      <c r="J184" s="4" t="s">
        <v>1376</v>
      </c>
      <c r="K184" s="6">
        <v>44.09</v>
      </c>
      <c r="L184" s="6"/>
      <c r="M184" s="6"/>
      <c r="N184" s="6"/>
      <c r="O184" s="6">
        <v>50.587500000000006</v>
      </c>
      <c r="P184">
        <f>IFERROR(IF(VLOOKUP(B184,'Packaged Beer &amp; Cider'!A:A,1,0)=B184,1,0),0)</f>
        <v>0</v>
      </c>
      <c r="Q184">
        <f>IFERROR(IF(VLOOKUP($B184,Wines!$A:$A,1,0)=$B184,1,0),0)</f>
        <v>0</v>
      </c>
      <c r="R184">
        <f>IFERROR(IF(VLOOKUP($B184,Spirits!$A:$A,1,0)=$B184,1,0),0)</f>
        <v>0</v>
      </c>
      <c r="S184" s="7">
        <f t="shared" si="3"/>
        <v>0</v>
      </c>
      <c r="U184" t="e">
        <f>VLOOKUP(B184,'Packaged Beer &amp; Cider'!$A$4:$A$28,1,FALSE)</f>
        <v>#N/A</v>
      </c>
    </row>
    <row r="185" spans="1:21" x14ac:dyDescent="0.25">
      <c r="A185" s="3">
        <v>11286</v>
      </c>
      <c r="B185" s="4" t="s">
        <v>1582</v>
      </c>
      <c r="C185" s="3">
        <v>51017</v>
      </c>
      <c r="D185" s="4" t="s">
        <v>1583</v>
      </c>
      <c r="E185" s="3">
        <v>4.3</v>
      </c>
      <c r="F185" s="4" t="s">
        <v>1507</v>
      </c>
      <c r="G185" s="3">
        <v>0.25</v>
      </c>
      <c r="H185" s="5"/>
      <c r="I185" s="6">
        <v>121</v>
      </c>
      <c r="J185" s="4" t="s">
        <v>1376</v>
      </c>
      <c r="K185" s="6">
        <v>67.5</v>
      </c>
      <c r="L185" s="6"/>
      <c r="M185" s="6"/>
      <c r="N185" s="6"/>
      <c r="O185" s="6">
        <v>73.247500000000002</v>
      </c>
      <c r="P185">
        <f>IFERROR(IF(VLOOKUP(B185,'Packaged Beer &amp; Cider'!A:A,1,0)=B185,1,0),0)</f>
        <v>0</v>
      </c>
      <c r="Q185">
        <f>IFERROR(IF(VLOOKUP($B185,Wines!$A:$A,1,0)=$B185,1,0),0)</f>
        <v>0</v>
      </c>
      <c r="R185">
        <f>IFERROR(IF(VLOOKUP($B185,Spirits!$A:$A,1,0)=$B185,1,0),0)</f>
        <v>0</v>
      </c>
      <c r="S185" s="7">
        <f t="shared" si="3"/>
        <v>0</v>
      </c>
      <c r="U185" t="e">
        <f>VLOOKUP(B185,'Packaged Beer &amp; Cider'!$A$4:$A$28,1,FALSE)</f>
        <v>#N/A</v>
      </c>
    </row>
    <row r="186" spans="1:21" x14ac:dyDescent="0.25">
      <c r="A186" s="3">
        <v>10724</v>
      </c>
      <c r="B186" s="4" t="s">
        <v>1584</v>
      </c>
      <c r="C186" s="3">
        <v>30</v>
      </c>
      <c r="D186" s="4" t="s">
        <v>1585</v>
      </c>
      <c r="E186" s="3">
        <v>4.5</v>
      </c>
      <c r="F186" s="4" t="s">
        <v>43</v>
      </c>
      <c r="G186" s="3">
        <v>0.25</v>
      </c>
      <c r="H186" s="5"/>
      <c r="I186" s="6">
        <v>146.94</v>
      </c>
      <c r="J186" s="4" t="s">
        <v>1376</v>
      </c>
      <c r="K186" s="6">
        <v>45.02</v>
      </c>
      <c r="L186" s="6"/>
      <c r="M186" s="6"/>
      <c r="N186" s="6"/>
      <c r="O186" s="6">
        <v>51.517500000000005</v>
      </c>
      <c r="P186">
        <f>IFERROR(IF(VLOOKUP(B186,'Packaged Beer &amp; Cider'!A:A,1,0)=B186,1,0),0)</f>
        <v>0</v>
      </c>
      <c r="Q186">
        <f>IFERROR(IF(VLOOKUP($B186,Wines!$A:$A,1,0)=$B186,1,0),0)</f>
        <v>0</v>
      </c>
      <c r="R186">
        <f>IFERROR(IF(VLOOKUP($B186,Spirits!$A:$A,1,0)=$B186,1,0),0)</f>
        <v>0</v>
      </c>
      <c r="S186" s="7">
        <f t="shared" si="3"/>
        <v>0</v>
      </c>
      <c r="U186" t="e">
        <f>VLOOKUP(B186,'Packaged Beer &amp; Cider'!$A$4:$A$28,1,FALSE)</f>
        <v>#N/A</v>
      </c>
    </row>
    <row r="187" spans="1:21" x14ac:dyDescent="0.25">
      <c r="A187" s="3">
        <v>10970</v>
      </c>
      <c r="B187" s="4" t="s">
        <v>1586</v>
      </c>
      <c r="C187" s="3">
        <v>55851</v>
      </c>
      <c r="D187" s="4" t="s">
        <v>1587</v>
      </c>
      <c r="E187" s="3">
        <v>3.7</v>
      </c>
      <c r="F187" s="4" t="s">
        <v>1382</v>
      </c>
      <c r="G187" s="3">
        <v>0.25</v>
      </c>
      <c r="H187" s="5"/>
      <c r="I187" s="6">
        <v>121.03</v>
      </c>
      <c r="J187" s="4" t="s">
        <v>1376</v>
      </c>
      <c r="K187" s="6">
        <v>57.5</v>
      </c>
      <c r="L187" s="6"/>
      <c r="M187" s="6"/>
      <c r="N187" s="6"/>
      <c r="O187" s="6">
        <v>63.247500000000002</v>
      </c>
      <c r="P187">
        <f>IFERROR(IF(VLOOKUP(B187,'Packaged Beer &amp; Cider'!A:A,1,0)=B187,1,0),0)</f>
        <v>0</v>
      </c>
      <c r="Q187">
        <f>IFERROR(IF(VLOOKUP($B187,Wines!$A:$A,1,0)=$B187,1,0),0)</f>
        <v>0</v>
      </c>
      <c r="R187">
        <f>IFERROR(IF(VLOOKUP($B187,Spirits!$A:$A,1,0)=$B187,1,0),0)</f>
        <v>0</v>
      </c>
      <c r="S187" s="7">
        <f t="shared" si="3"/>
        <v>0</v>
      </c>
      <c r="U187" t="e">
        <f>VLOOKUP(B187,'Packaged Beer &amp; Cider'!$A$4:$A$28,1,FALSE)</f>
        <v>#N/A</v>
      </c>
    </row>
    <row r="188" spans="1:21" x14ac:dyDescent="0.25">
      <c r="A188" s="3">
        <v>11246</v>
      </c>
      <c r="B188" s="4" t="s">
        <v>1588</v>
      </c>
      <c r="C188" s="3">
        <v>75793</v>
      </c>
      <c r="D188" s="4" t="s">
        <v>1589</v>
      </c>
      <c r="E188" s="3">
        <v>4.5</v>
      </c>
      <c r="F188" s="4" t="s">
        <v>1482</v>
      </c>
      <c r="G188" s="3">
        <v>0.25</v>
      </c>
      <c r="H188" s="5"/>
      <c r="I188" s="6">
        <v>122</v>
      </c>
      <c r="J188" s="4" t="s">
        <v>1376</v>
      </c>
      <c r="K188" s="6">
        <v>61.88</v>
      </c>
      <c r="L188" s="6"/>
      <c r="M188" s="6"/>
      <c r="N188" s="6"/>
      <c r="O188" s="6">
        <v>67.627499999999998</v>
      </c>
      <c r="P188">
        <f>IFERROR(IF(VLOOKUP(B188,'Packaged Beer &amp; Cider'!A:A,1,0)=B188,1,0),0)</f>
        <v>0</v>
      </c>
      <c r="Q188">
        <f>IFERROR(IF(VLOOKUP($B188,Wines!$A:$A,1,0)=$B188,1,0),0)</f>
        <v>0</v>
      </c>
      <c r="R188">
        <f>IFERROR(IF(VLOOKUP($B188,Spirits!$A:$A,1,0)=$B188,1,0),0)</f>
        <v>0</v>
      </c>
      <c r="S188" s="7">
        <f t="shared" si="3"/>
        <v>0</v>
      </c>
      <c r="U188" t="e">
        <f>VLOOKUP(B188,'Packaged Beer &amp; Cider'!$A$4:$A$28,1,FALSE)</f>
        <v>#N/A</v>
      </c>
    </row>
    <row r="189" spans="1:21" x14ac:dyDescent="0.25">
      <c r="A189" s="3">
        <v>11367</v>
      </c>
      <c r="B189" s="4" t="s">
        <v>1590</v>
      </c>
      <c r="C189" s="3">
        <v>79536</v>
      </c>
      <c r="D189" s="4" t="s">
        <v>1591</v>
      </c>
      <c r="E189" s="3">
        <v>3.7</v>
      </c>
      <c r="F189" s="4" t="s">
        <v>1401</v>
      </c>
      <c r="G189" s="3">
        <v>0.25</v>
      </c>
      <c r="H189" s="5"/>
      <c r="I189" s="6">
        <v>120</v>
      </c>
      <c r="J189" s="4" t="s">
        <v>1376</v>
      </c>
      <c r="K189" s="6">
        <v>56.43</v>
      </c>
      <c r="L189" s="6"/>
      <c r="M189" s="6"/>
      <c r="N189" s="6"/>
      <c r="O189" s="6">
        <v>62.177500000000002</v>
      </c>
      <c r="P189">
        <f>IFERROR(IF(VLOOKUP(B189,'Packaged Beer &amp; Cider'!A:A,1,0)=B189,1,0),0)</f>
        <v>0</v>
      </c>
      <c r="Q189">
        <f>IFERROR(IF(VLOOKUP($B189,Wines!$A:$A,1,0)=$B189,1,0),0)</f>
        <v>0</v>
      </c>
      <c r="R189">
        <f>IFERROR(IF(VLOOKUP($B189,Spirits!$A:$A,1,0)=$B189,1,0),0)</f>
        <v>0</v>
      </c>
      <c r="S189" s="7">
        <f t="shared" si="3"/>
        <v>0</v>
      </c>
      <c r="U189" t="e">
        <f>VLOOKUP(B189,'Packaged Beer &amp; Cider'!$A$4:$A$28,1,FALSE)</f>
        <v>#N/A</v>
      </c>
    </row>
    <row r="190" spans="1:21" x14ac:dyDescent="0.25">
      <c r="A190" s="3">
        <v>11396</v>
      </c>
      <c r="B190" s="4" t="s">
        <v>1592</v>
      </c>
      <c r="C190" s="3">
        <v>80631</v>
      </c>
      <c r="D190" s="4" t="s">
        <v>1593</v>
      </c>
      <c r="E190" s="3">
        <v>4.4000000000000004</v>
      </c>
      <c r="F190" s="4" t="s">
        <v>1485</v>
      </c>
      <c r="G190" s="3">
        <v>0.25</v>
      </c>
      <c r="H190" s="5"/>
      <c r="I190" s="6">
        <v>124.5</v>
      </c>
      <c r="J190" s="4" t="s">
        <v>1376</v>
      </c>
      <c r="K190" s="6">
        <v>63</v>
      </c>
      <c r="L190" s="6"/>
      <c r="M190" s="6"/>
      <c r="N190" s="6"/>
      <c r="O190" s="6">
        <v>68.747500000000002</v>
      </c>
      <c r="P190">
        <f>IFERROR(IF(VLOOKUP(B190,'Packaged Beer &amp; Cider'!A:A,1,0)=B190,1,0),0)</f>
        <v>0</v>
      </c>
      <c r="Q190">
        <f>IFERROR(IF(VLOOKUP($B190,Wines!$A:$A,1,0)=$B190,1,0),0)</f>
        <v>0</v>
      </c>
      <c r="R190">
        <f>IFERROR(IF(VLOOKUP($B190,Spirits!$A:$A,1,0)=$B190,1,0),0)</f>
        <v>0</v>
      </c>
      <c r="S190" s="7">
        <f t="shared" si="3"/>
        <v>0</v>
      </c>
      <c r="U190" t="e">
        <f>VLOOKUP(B190,'Packaged Beer &amp; Cider'!$A$4:$A$28,1,FALSE)</f>
        <v>#N/A</v>
      </c>
    </row>
    <row r="191" spans="1:21" x14ac:dyDescent="0.25">
      <c r="A191" s="3">
        <v>11077</v>
      </c>
      <c r="B191" s="4" t="s">
        <v>1594</v>
      </c>
      <c r="C191" s="3">
        <v>58120</v>
      </c>
      <c r="D191" s="4" t="s">
        <v>1595</v>
      </c>
      <c r="E191" s="3">
        <v>4.0999999999999996</v>
      </c>
      <c r="F191" s="4" t="s">
        <v>1401</v>
      </c>
      <c r="G191" s="3">
        <v>0.25</v>
      </c>
      <c r="H191" s="5"/>
      <c r="I191" s="6">
        <v>121.14</v>
      </c>
      <c r="J191" s="4" t="s">
        <v>1376</v>
      </c>
      <c r="K191" s="6">
        <v>65.239999999999995</v>
      </c>
      <c r="L191" s="6"/>
      <c r="M191" s="6"/>
      <c r="N191" s="6"/>
      <c r="O191" s="6">
        <v>70.987499999999997</v>
      </c>
      <c r="P191">
        <f>IFERROR(IF(VLOOKUP(B191,'Packaged Beer &amp; Cider'!A:A,1,0)=B191,1,0),0)</f>
        <v>0</v>
      </c>
      <c r="Q191">
        <f>IFERROR(IF(VLOOKUP($B191,Wines!$A:$A,1,0)=$B191,1,0),0)</f>
        <v>0</v>
      </c>
      <c r="R191">
        <f>IFERROR(IF(VLOOKUP($B191,Spirits!$A:$A,1,0)=$B191,1,0),0)</f>
        <v>0</v>
      </c>
      <c r="S191" s="7">
        <f t="shared" si="3"/>
        <v>0</v>
      </c>
      <c r="U191" t="e">
        <f>VLOOKUP(B191,'Packaged Beer &amp; Cider'!$A$4:$A$28,1,FALSE)</f>
        <v>#N/A</v>
      </c>
    </row>
    <row r="192" spans="1:21" x14ac:dyDescent="0.25">
      <c r="A192" s="3">
        <v>11144</v>
      </c>
      <c r="B192" s="4" t="s">
        <v>1596</v>
      </c>
      <c r="C192" s="3">
        <v>60579</v>
      </c>
      <c r="D192" s="4" t="s">
        <v>1597</v>
      </c>
      <c r="E192" s="3">
        <v>4</v>
      </c>
      <c r="F192" s="4" t="s">
        <v>1598</v>
      </c>
      <c r="G192" s="3">
        <v>0.25</v>
      </c>
      <c r="H192" s="5"/>
      <c r="I192" s="6">
        <v>121.21</v>
      </c>
      <c r="J192" s="4" t="s">
        <v>1376</v>
      </c>
      <c r="K192" s="6">
        <v>57.09</v>
      </c>
      <c r="L192" s="6"/>
      <c r="M192" s="6"/>
      <c r="N192" s="6"/>
      <c r="O192" s="6">
        <v>62.837500000000006</v>
      </c>
      <c r="P192">
        <f>IFERROR(IF(VLOOKUP(B192,'Packaged Beer &amp; Cider'!A:A,1,0)=B192,1,0),0)</f>
        <v>0</v>
      </c>
      <c r="Q192">
        <f>IFERROR(IF(VLOOKUP($B192,Wines!$A:$A,1,0)=$B192,1,0),0)</f>
        <v>0</v>
      </c>
      <c r="R192">
        <f>IFERROR(IF(VLOOKUP($B192,Spirits!$A:$A,1,0)=$B192,1,0),0)</f>
        <v>0</v>
      </c>
      <c r="S192" s="7">
        <f t="shared" si="3"/>
        <v>0</v>
      </c>
      <c r="U192" t="e">
        <f>VLOOKUP(B192,'Packaged Beer &amp; Cider'!$A$4:$A$28,1,FALSE)</f>
        <v>#N/A</v>
      </c>
    </row>
    <row r="193" spans="1:21" x14ac:dyDescent="0.25">
      <c r="A193" s="3">
        <v>11268</v>
      </c>
      <c r="B193" s="4" t="s">
        <v>1599</v>
      </c>
      <c r="C193" s="3">
        <v>22643</v>
      </c>
      <c r="D193" s="4" t="s">
        <v>1600</v>
      </c>
      <c r="E193" s="3">
        <v>3.8</v>
      </c>
      <c r="F193" s="4" t="s">
        <v>1409</v>
      </c>
      <c r="G193" s="3">
        <v>0.25</v>
      </c>
      <c r="H193" s="5"/>
      <c r="I193" s="6">
        <v>120</v>
      </c>
      <c r="J193" s="4" t="s">
        <v>1376</v>
      </c>
      <c r="K193" s="6">
        <v>51.29</v>
      </c>
      <c r="L193" s="6"/>
      <c r="M193" s="6"/>
      <c r="N193" s="6"/>
      <c r="O193" s="6">
        <v>57.787500000000001</v>
      </c>
      <c r="P193">
        <f>IFERROR(IF(VLOOKUP(B193,'Packaged Beer &amp; Cider'!A:A,1,0)=B193,1,0),0)</f>
        <v>0</v>
      </c>
      <c r="Q193">
        <f>IFERROR(IF(VLOOKUP($B193,Wines!$A:$A,1,0)=$B193,1,0),0)</f>
        <v>0</v>
      </c>
      <c r="R193">
        <f>IFERROR(IF(VLOOKUP($B193,Spirits!$A:$A,1,0)=$B193,1,0),0)</f>
        <v>0</v>
      </c>
      <c r="S193" s="7">
        <f t="shared" si="3"/>
        <v>0</v>
      </c>
      <c r="U193" t="e">
        <f>VLOOKUP(B193,'Packaged Beer &amp; Cider'!$A$4:$A$28,1,FALSE)</f>
        <v>#N/A</v>
      </c>
    </row>
    <row r="194" spans="1:21" x14ac:dyDescent="0.25">
      <c r="A194" s="3">
        <v>11147</v>
      </c>
      <c r="B194" s="4" t="s">
        <v>1601</v>
      </c>
      <c r="C194" s="3">
        <v>51403</v>
      </c>
      <c r="D194" s="4" t="s">
        <v>1602</v>
      </c>
      <c r="E194" s="3">
        <v>3.9</v>
      </c>
      <c r="F194" s="4" t="s">
        <v>43</v>
      </c>
      <c r="G194" s="3">
        <v>0.25</v>
      </c>
      <c r="H194" s="5"/>
      <c r="I194" s="6">
        <v>121.09</v>
      </c>
      <c r="J194" s="4" t="s">
        <v>1376</v>
      </c>
      <c r="K194" s="6">
        <v>51.73</v>
      </c>
      <c r="L194" s="6"/>
      <c r="M194" s="6"/>
      <c r="N194" s="6"/>
      <c r="O194" s="6">
        <v>57.477499999999999</v>
      </c>
      <c r="P194">
        <f>IFERROR(IF(VLOOKUP(B194,'Packaged Beer &amp; Cider'!A:A,1,0)=B194,1,0),0)</f>
        <v>0</v>
      </c>
      <c r="Q194">
        <f>IFERROR(IF(VLOOKUP($B194,Wines!$A:$A,1,0)=$B194,1,0),0)</f>
        <v>0</v>
      </c>
      <c r="R194">
        <f>IFERROR(IF(VLOOKUP($B194,Spirits!$A:$A,1,0)=$B194,1,0),0)</f>
        <v>0</v>
      </c>
      <c r="S194" s="7">
        <f t="shared" si="3"/>
        <v>0</v>
      </c>
      <c r="U194" t="e">
        <f>VLOOKUP(B194,'Packaged Beer &amp; Cider'!$A$4:$A$28,1,FALSE)</f>
        <v>#N/A</v>
      </c>
    </row>
    <row r="195" spans="1:21" x14ac:dyDescent="0.25">
      <c r="A195" s="3">
        <v>11096</v>
      </c>
      <c r="B195" s="4" t="s">
        <v>1603</v>
      </c>
      <c r="C195" s="3">
        <v>17144</v>
      </c>
      <c r="D195" s="4" t="s">
        <v>1604</v>
      </c>
      <c r="E195" s="3">
        <v>4.5</v>
      </c>
      <c r="F195" s="4" t="s">
        <v>1436</v>
      </c>
      <c r="G195" s="3">
        <v>0.25</v>
      </c>
      <c r="H195" s="5"/>
      <c r="I195" s="6">
        <v>134</v>
      </c>
      <c r="J195" s="4" t="s">
        <v>1376</v>
      </c>
      <c r="K195" s="6">
        <v>59.82</v>
      </c>
      <c r="L195" s="6"/>
      <c r="M195" s="6"/>
      <c r="N195" s="6"/>
      <c r="O195" s="6" t="e">
        <v>#N/A</v>
      </c>
      <c r="P195">
        <f>IFERROR(IF(VLOOKUP(B195,'Packaged Beer &amp; Cider'!A:A,1,0)=B195,1,0),0)</f>
        <v>0</v>
      </c>
      <c r="Q195">
        <f>IFERROR(IF(VLOOKUP($B195,Wines!$A:$A,1,0)=$B195,1,0),0)</f>
        <v>0</v>
      </c>
      <c r="R195">
        <f>IFERROR(IF(VLOOKUP($B195,Spirits!$A:$A,1,0)=$B195,1,0),0)</f>
        <v>0</v>
      </c>
      <c r="S195" s="7">
        <f t="shared" si="3"/>
        <v>0</v>
      </c>
      <c r="U195" t="e">
        <f>VLOOKUP(B195,'Packaged Beer &amp; Cider'!$A$4:$A$28,1,FALSE)</f>
        <v>#N/A</v>
      </c>
    </row>
    <row r="196" spans="1:21" x14ac:dyDescent="0.25">
      <c r="A196" s="3">
        <v>10851</v>
      </c>
      <c r="B196" s="4" t="s">
        <v>1605</v>
      </c>
      <c r="C196" s="3">
        <v>37458</v>
      </c>
      <c r="D196" s="4" t="s">
        <v>1606</v>
      </c>
      <c r="E196" s="3">
        <v>3.8</v>
      </c>
      <c r="F196" s="4" t="s">
        <v>1444</v>
      </c>
      <c r="G196" s="3">
        <v>0.25</v>
      </c>
      <c r="H196" s="5"/>
      <c r="I196" s="6">
        <v>119.72</v>
      </c>
      <c r="J196" s="4" t="s">
        <v>1376</v>
      </c>
      <c r="K196" s="6">
        <v>46.06</v>
      </c>
      <c r="L196" s="6"/>
      <c r="M196" s="6"/>
      <c r="N196" s="6"/>
      <c r="O196" s="6">
        <v>51.807500000000005</v>
      </c>
      <c r="P196">
        <f>IFERROR(IF(VLOOKUP(B196,'Packaged Beer &amp; Cider'!A:A,1,0)=B196,1,0),0)</f>
        <v>0</v>
      </c>
      <c r="Q196">
        <f>IFERROR(IF(VLOOKUP($B196,Wines!$A:$A,1,0)=$B196,1,0),0)</f>
        <v>0</v>
      </c>
      <c r="R196">
        <f>IFERROR(IF(VLOOKUP($B196,Spirits!$A:$A,1,0)=$B196,1,0),0)</f>
        <v>0</v>
      </c>
      <c r="S196" s="7">
        <f t="shared" si="3"/>
        <v>0</v>
      </c>
      <c r="U196" t="e">
        <f>VLOOKUP(B196,'Packaged Beer &amp; Cider'!$A$4:$A$28,1,FALSE)</f>
        <v>#N/A</v>
      </c>
    </row>
    <row r="197" spans="1:21" x14ac:dyDescent="0.25">
      <c r="A197" s="3">
        <v>10858</v>
      </c>
      <c r="B197" s="4" t="s">
        <v>1607</v>
      </c>
      <c r="C197" s="3">
        <v>51388</v>
      </c>
      <c r="D197" s="4" t="s">
        <v>1608</v>
      </c>
      <c r="E197" s="3">
        <v>4.3</v>
      </c>
      <c r="F197" s="4" t="s">
        <v>43</v>
      </c>
      <c r="G197" s="3">
        <v>0.25</v>
      </c>
      <c r="H197" s="5"/>
      <c r="I197" s="6">
        <v>121.2</v>
      </c>
      <c r="J197" s="4" t="s">
        <v>1376</v>
      </c>
      <c r="K197" s="6">
        <v>47.95</v>
      </c>
      <c r="L197" s="6"/>
      <c r="M197" s="6"/>
      <c r="N197" s="6"/>
      <c r="O197" s="6">
        <v>53.697500000000005</v>
      </c>
      <c r="P197">
        <f>IFERROR(IF(VLOOKUP(B197,'Packaged Beer &amp; Cider'!A:A,1,0)=B197,1,0),0)</f>
        <v>0</v>
      </c>
      <c r="Q197">
        <f>IFERROR(IF(VLOOKUP($B197,Wines!$A:$A,1,0)=$B197,1,0),0)</f>
        <v>0</v>
      </c>
      <c r="R197">
        <f>IFERROR(IF(VLOOKUP($B197,Spirits!$A:$A,1,0)=$B197,1,0),0)</f>
        <v>0</v>
      </c>
      <c r="S197" s="7">
        <f t="shared" si="3"/>
        <v>0</v>
      </c>
      <c r="U197" t="e">
        <f>VLOOKUP(B197,'Packaged Beer &amp; Cider'!$A$4:$A$28,1,FALSE)</f>
        <v>#N/A</v>
      </c>
    </row>
    <row r="198" spans="1:21" x14ac:dyDescent="0.25">
      <c r="A198" s="3">
        <v>11297</v>
      </c>
      <c r="B198" s="4" t="s">
        <v>1609</v>
      </c>
      <c r="C198" s="3">
        <v>3251</v>
      </c>
      <c r="D198" s="4" t="s">
        <v>1610</v>
      </c>
      <c r="E198" s="3">
        <v>3.8</v>
      </c>
      <c r="F198" s="4" t="s">
        <v>43</v>
      </c>
      <c r="G198" s="3">
        <v>0.25</v>
      </c>
      <c r="H198" s="5"/>
      <c r="I198" s="6">
        <v>120</v>
      </c>
      <c r="J198" s="4" t="s">
        <v>1376</v>
      </c>
      <c r="K198" s="6">
        <v>44.96</v>
      </c>
      <c r="L198" s="6"/>
      <c r="M198" s="6"/>
      <c r="N198" s="6"/>
      <c r="O198" s="6">
        <v>51.457500000000003</v>
      </c>
      <c r="P198">
        <f>IFERROR(IF(VLOOKUP(B198,'Packaged Beer &amp; Cider'!A:A,1,0)=B198,1,0),0)</f>
        <v>0</v>
      </c>
      <c r="Q198">
        <f>IFERROR(IF(VLOOKUP($B198,Wines!$A:$A,1,0)=$B198,1,0),0)</f>
        <v>0</v>
      </c>
      <c r="R198">
        <f>IFERROR(IF(VLOOKUP($B198,Spirits!$A:$A,1,0)=$B198,1,0),0)</f>
        <v>0</v>
      </c>
      <c r="S198" s="7">
        <f t="shared" si="3"/>
        <v>0</v>
      </c>
      <c r="U198" t="e">
        <f>VLOOKUP(B198,'Packaged Beer &amp; Cider'!$A$4:$A$28,1,FALSE)</f>
        <v>#N/A</v>
      </c>
    </row>
    <row r="199" spans="1:21" x14ac:dyDescent="0.25">
      <c r="A199" s="3">
        <v>10901</v>
      </c>
      <c r="B199" s="4" t="s">
        <v>1611</v>
      </c>
      <c r="C199" s="3">
        <v>53536</v>
      </c>
      <c r="D199" s="4" t="s">
        <v>1612</v>
      </c>
      <c r="E199" s="3">
        <v>4</v>
      </c>
      <c r="F199" s="4" t="s">
        <v>1598</v>
      </c>
      <c r="G199" s="3">
        <v>0.25</v>
      </c>
      <c r="H199" s="5"/>
      <c r="I199" s="6">
        <v>121.11</v>
      </c>
      <c r="J199" s="4" t="s">
        <v>1376</v>
      </c>
      <c r="K199" s="6">
        <v>55.61</v>
      </c>
      <c r="L199" s="6"/>
      <c r="M199" s="6"/>
      <c r="N199" s="6"/>
      <c r="O199" s="6">
        <v>61.357500000000002</v>
      </c>
      <c r="P199">
        <f>IFERROR(IF(VLOOKUP(B199,'Packaged Beer &amp; Cider'!A:A,1,0)=B199,1,0),0)</f>
        <v>0</v>
      </c>
      <c r="Q199">
        <f>IFERROR(IF(VLOOKUP($B199,Wines!$A:$A,1,0)=$B199,1,0),0)</f>
        <v>0</v>
      </c>
      <c r="R199">
        <f>IFERROR(IF(VLOOKUP($B199,Spirits!$A:$A,1,0)=$B199,1,0),0)</f>
        <v>0</v>
      </c>
      <c r="S199" s="7">
        <f t="shared" si="3"/>
        <v>0</v>
      </c>
      <c r="U199" t="e">
        <f>VLOOKUP(B199,'Packaged Beer &amp; Cider'!$A$4:$A$28,1,FALSE)</f>
        <v>#N/A</v>
      </c>
    </row>
    <row r="200" spans="1:21" x14ac:dyDescent="0.25">
      <c r="A200" s="3">
        <v>11215</v>
      </c>
      <c r="B200" s="4" t="s">
        <v>1613</v>
      </c>
      <c r="C200" s="3">
        <v>62446</v>
      </c>
      <c r="D200" s="4" t="s">
        <v>1614</v>
      </c>
      <c r="E200" s="3">
        <v>4.3</v>
      </c>
      <c r="F200" s="4" t="s">
        <v>1573</v>
      </c>
      <c r="G200" s="3">
        <v>0.25</v>
      </c>
      <c r="H200" s="5"/>
      <c r="I200" s="6">
        <v>123.46</v>
      </c>
      <c r="J200" s="4" t="s">
        <v>1376</v>
      </c>
      <c r="K200" s="6">
        <v>68.75</v>
      </c>
      <c r="L200" s="6"/>
      <c r="M200" s="6"/>
      <c r="N200" s="6"/>
      <c r="O200" s="6">
        <v>74.497500000000002</v>
      </c>
      <c r="P200">
        <f>IFERROR(IF(VLOOKUP(B200,'Packaged Beer &amp; Cider'!A:A,1,0)=B200,1,0),0)</f>
        <v>0</v>
      </c>
      <c r="Q200">
        <f>IFERROR(IF(VLOOKUP($B200,Wines!$A:$A,1,0)=$B200,1,0),0)</f>
        <v>0</v>
      </c>
      <c r="R200">
        <f>IFERROR(IF(VLOOKUP($B200,Spirits!$A:$A,1,0)=$B200,1,0),0)</f>
        <v>0</v>
      </c>
      <c r="S200" s="7">
        <f t="shared" si="3"/>
        <v>0</v>
      </c>
      <c r="U200" t="e">
        <f>VLOOKUP(B200,'Packaged Beer &amp; Cider'!$A$4:$A$28,1,FALSE)</f>
        <v>#N/A</v>
      </c>
    </row>
    <row r="201" spans="1:21" x14ac:dyDescent="0.25">
      <c r="A201" s="3">
        <v>11410</v>
      </c>
      <c r="B201" s="4" t="s">
        <v>1615</v>
      </c>
      <c r="C201" s="3">
        <v>81313</v>
      </c>
      <c r="D201" s="4" t="s">
        <v>1616</v>
      </c>
      <c r="E201" s="3">
        <v>4.5</v>
      </c>
      <c r="F201" s="4" t="s">
        <v>1617</v>
      </c>
      <c r="G201" s="3">
        <v>0.25</v>
      </c>
      <c r="H201" s="5"/>
      <c r="I201" s="6">
        <v>124.5</v>
      </c>
      <c r="J201" s="4" t="s">
        <v>1376</v>
      </c>
      <c r="K201" s="6">
        <v>62.46</v>
      </c>
      <c r="L201" s="6"/>
      <c r="M201" s="6"/>
      <c r="N201" s="6"/>
      <c r="O201" s="6">
        <v>68.207499999999996</v>
      </c>
      <c r="P201">
        <f>IFERROR(IF(VLOOKUP(B201,'Packaged Beer &amp; Cider'!A:A,1,0)=B201,1,0),0)</f>
        <v>0</v>
      </c>
      <c r="Q201">
        <f>IFERROR(IF(VLOOKUP($B201,Wines!$A:$A,1,0)=$B201,1,0),0)</f>
        <v>0</v>
      </c>
      <c r="R201">
        <f>IFERROR(IF(VLOOKUP($B201,Spirits!$A:$A,1,0)=$B201,1,0),0)</f>
        <v>0</v>
      </c>
      <c r="S201" s="7">
        <f t="shared" si="3"/>
        <v>0</v>
      </c>
      <c r="U201" t="e">
        <f>VLOOKUP(B201,'Packaged Beer &amp; Cider'!$A$4:$A$28,1,FALSE)</f>
        <v>#N/A</v>
      </c>
    </row>
    <row r="202" spans="1:21" x14ac:dyDescent="0.25">
      <c r="A202" s="3">
        <v>11389</v>
      </c>
      <c r="B202" s="4" t="s">
        <v>1618</v>
      </c>
      <c r="C202" s="3">
        <v>80394</v>
      </c>
      <c r="D202" s="4" t="s">
        <v>1619</v>
      </c>
      <c r="E202" s="3">
        <v>4.4000000000000004</v>
      </c>
      <c r="F202" s="4" t="s">
        <v>1620</v>
      </c>
      <c r="G202" s="3">
        <v>0.25</v>
      </c>
      <c r="H202" s="5"/>
      <c r="I202" s="6">
        <v>122</v>
      </c>
      <c r="J202" s="4" t="s">
        <v>1376</v>
      </c>
      <c r="K202" s="6">
        <v>56.12</v>
      </c>
      <c r="L202" s="6"/>
      <c r="M202" s="6"/>
      <c r="N202" s="6"/>
      <c r="O202" s="6">
        <v>61.8675</v>
      </c>
      <c r="P202">
        <f>IFERROR(IF(VLOOKUP(B202,'Packaged Beer &amp; Cider'!A:A,1,0)=B202,1,0),0)</f>
        <v>0</v>
      </c>
      <c r="Q202">
        <f>IFERROR(IF(VLOOKUP($B202,Wines!$A:$A,1,0)=$B202,1,0),0)</f>
        <v>0</v>
      </c>
      <c r="R202">
        <f>IFERROR(IF(VLOOKUP($B202,Spirits!$A:$A,1,0)=$B202,1,0),0)</f>
        <v>0</v>
      </c>
      <c r="S202" s="7">
        <f t="shared" si="3"/>
        <v>0</v>
      </c>
      <c r="U202" t="e">
        <f>VLOOKUP(B202,'Packaged Beer &amp; Cider'!$A$4:$A$28,1,FALSE)</f>
        <v>#N/A</v>
      </c>
    </row>
    <row r="203" spans="1:21" x14ac:dyDescent="0.25">
      <c r="A203" s="3">
        <v>11195</v>
      </c>
      <c r="B203" s="4" t="s">
        <v>1621</v>
      </c>
      <c r="C203" s="3">
        <v>58790</v>
      </c>
      <c r="D203" s="4" t="s">
        <v>1622</v>
      </c>
      <c r="E203" s="3">
        <v>4</v>
      </c>
      <c r="F203" s="4" t="s">
        <v>1623</v>
      </c>
      <c r="G203" s="3">
        <v>0.25</v>
      </c>
      <c r="H203" s="5"/>
      <c r="I203" s="6">
        <v>108.69</v>
      </c>
      <c r="J203" s="4" t="s">
        <v>1376</v>
      </c>
      <c r="K203" s="6">
        <v>48.69</v>
      </c>
      <c r="L203" s="6"/>
      <c r="M203" s="6"/>
      <c r="N203" s="6"/>
      <c r="O203" s="6">
        <v>54.4375</v>
      </c>
      <c r="P203">
        <f>IFERROR(IF(VLOOKUP(B203,'Packaged Beer &amp; Cider'!A:A,1,0)=B203,1,0),0)</f>
        <v>0</v>
      </c>
      <c r="Q203">
        <f>IFERROR(IF(VLOOKUP($B203,Wines!$A:$A,1,0)=$B203,1,0),0)</f>
        <v>0</v>
      </c>
      <c r="R203">
        <f>IFERROR(IF(VLOOKUP($B203,Spirits!$A:$A,1,0)=$B203,1,0),0)</f>
        <v>0</v>
      </c>
      <c r="S203" s="7">
        <f t="shared" si="3"/>
        <v>0</v>
      </c>
      <c r="U203" t="e">
        <f>VLOOKUP(B203,'Packaged Beer &amp; Cider'!$A$4:$A$28,1,FALSE)</f>
        <v>#N/A</v>
      </c>
    </row>
    <row r="204" spans="1:21" x14ac:dyDescent="0.25">
      <c r="A204" s="3">
        <v>10783</v>
      </c>
      <c r="B204" s="4" t="s">
        <v>1624</v>
      </c>
      <c r="C204" s="3">
        <v>29709</v>
      </c>
      <c r="D204" s="4" t="s">
        <v>1625</v>
      </c>
      <c r="E204" s="3">
        <v>3.8</v>
      </c>
      <c r="F204" s="4" t="s">
        <v>43</v>
      </c>
      <c r="G204" s="3">
        <v>0.25</v>
      </c>
      <c r="H204" s="5"/>
      <c r="I204" s="6">
        <v>114.17</v>
      </c>
      <c r="J204" s="4" t="s">
        <v>1376</v>
      </c>
      <c r="K204" s="6">
        <v>49.95</v>
      </c>
      <c r="L204" s="6"/>
      <c r="M204" s="6"/>
      <c r="N204" s="6"/>
      <c r="O204" s="6">
        <v>55.697500000000005</v>
      </c>
      <c r="P204">
        <f>IFERROR(IF(VLOOKUP(B204,'Packaged Beer &amp; Cider'!A:A,1,0)=B204,1,0),0)</f>
        <v>0</v>
      </c>
      <c r="Q204">
        <f>IFERROR(IF(VLOOKUP($B204,Wines!$A:$A,1,0)=$B204,1,0),0)</f>
        <v>0</v>
      </c>
      <c r="R204">
        <f>IFERROR(IF(VLOOKUP($B204,Spirits!$A:$A,1,0)=$B204,1,0),0)</f>
        <v>0</v>
      </c>
      <c r="S204" s="7">
        <f t="shared" si="3"/>
        <v>0</v>
      </c>
      <c r="U204" t="e">
        <f>VLOOKUP(B204,'Packaged Beer &amp; Cider'!$A$4:$A$28,1,FALSE)</f>
        <v>#N/A</v>
      </c>
    </row>
    <row r="205" spans="1:21" x14ac:dyDescent="0.25">
      <c r="A205" s="3">
        <v>11404</v>
      </c>
      <c r="B205" s="4" t="s">
        <v>1626</v>
      </c>
      <c r="C205" s="3">
        <v>79005</v>
      </c>
      <c r="D205" s="4" t="s">
        <v>1627</v>
      </c>
      <c r="E205" s="3">
        <v>4.5</v>
      </c>
      <c r="F205" s="4" t="s">
        <v>43</v>
      </c>
      <c r="G205" s="3">
        <v>0.25</v>
      </c>
      <c r="H205" s="5"/>
      <c r="I205" s="6">
        <v>124.5</v>
      </c>
      <c r="J205" s="4" t="s">
        <v>1376</v>
      </c>
      <c r="K205" s="6">
        <v>65.78</v>
      </c>
      <c r="L205" s="6"/>
      <c r="M205" s="6"/>
      <c r="N205" s="6"/>
      <c r="O205" s="6" t="e">
        <v>#N/A</v>
      </c>
      <c r="P205">
        <f>IFERROR(IF(VLOOKUP(B205,'Packaged Beer &amp; Cider'!A:A,1,0)=B205,1,0),0)</f>
        <v>0</v>
      </c>
      <c r="Q205">
        <f>IFERROR(IF(VLOOKUP($B205,Wines!$A:$A,1,0)=$B205,1,0),0)</f>
        <v>0</v>
      </c>
      <c r="R205">
        <f>IFERROR(IF(VLOOKUP($B205,Spirits!$A:$A,1,0)=$B205,1,0),0)</f>
        <v>0</v>
      </c>
      <c r="S205" s="7">
        <f t="shared" si="3"/>
        <v>0</v>
      </c>
      <c r="U205" t="e">
        <f>VLOOKUP(B205,'Packaged Beer &amp; Cider'!$A$4:$A$28,1,FALSE)</f>
        <v>#N/A</v>
      </c>
    </row>
    <row r="206" spans="1:21" x14ac:dyDescent="0.25">
      <c r="A206" s="3">
        <v>11194</v>
      </c>
      <c r="B206" s="4" t="s">
        <v>1628</v>
      </c>
      <c r="C206" s="3">
        <v>81314</v>
      </c>
      <c r="D206" s="4" t="s">
        <v>1629</v>
      </c>
      <c r="E206" s="3">
        <v>4.3</v>
      </c>
      <c r="F206" s="4" t="s">
        <v>1396</v>
      </c>
      <c r="G206" s="3">
        <v>0.25</v>
      </c>
      <c r="H206" s="5"/>
      <c r="I206" s="6">
        <v>123.5</v>
      </c>
      <c r="J206" s="4" t="s">
        <v>1376</v>
      </c>
      <c r="K206" s="6">
        <v>70.900000000000006</v>
      </c>
      <c r="L206" s="6"/>
      <c r="M206" s="6"/>
      <c r="N206" s="6"/>
      <c r="O206" s="6">
        <v>76.647500000000008</v>
      </c>
      <c r="P206">
        <f>IFERROR(IF(VLOOKUP(B206,'Packaged Beer &amp; Cider'!A:A,1,0)=B206,1,0),0)</f>
        <v>0</v>
      </c>
      <c r="Q206">
        <f>IFERROR(IF(VLOOKUP($B206,Wines!$A:$A,1,0)=$B206,1,0),0)</f>
        <v>0</v>
      </c>
      <c r="R206">
        <f>IFERROR(IF(VLOOKUP($B206,Spirits!$A:$A,1,0)=$B206,1,0),0)</f>
        <v>0</v>
      </c>
      <c r="S206" s="7">
        <f t="shared" si="3"/>
        <v>0</v>
      </c>
      <c r="U206" t="e">
        <f>VLOOKUP(B206,'Packaged Beer &amp; Cider'!$A$4:$A$28,1,FALSE)</f>
        <v>#N/A</v>
      </c>
    </row>
    <row r="207" spans="1:21" x14ac:dyDescent="0.25">
      <c r="A207" s="3">
        <v>11033</v>
      </c>
      <c r="B207" s="4" t="s">
        <v>1630</v>
      </c>
      <c r="C207" s="3">
        <v>57832</v>
      </c>
      <c r="D207" s="4" t="s">
        <v>1631</v>
      </c>
      <c r="E207" s="3">
        <v>4.5</v>
      </c>
      <c r="F207" s="4" t="s">
        <v>1632</v>
      </c>
      <c r="G207" s="3">
        <v>0.25</v>
      </c>
      <c r="H207" s="5"/>
      <c r="I207" s="6">
        <v>124.95</v>
      </c>
      <c r="J207" s="4" t="s">
        <v>1376</v>
      </c>
      <c r="K207" s="6">
        <v>63.66</v>
      </c>
      <c r="L207" s="6"/>
      <c r="M207" s="6"/>
      <c r="N207" s="6"/>
      <c r="O207" s="6">
        <v>69.407499999999999</v>
      </c>
      <c r="P207">
        <f>IFERROR(IF(VLOOKUP(B207,'Packaged Beer &amp; Cider'!A:A,1,0)=B207,1,0),0)</f>
        <v>0</v>
      </c>
      <c r="Q207">
        <f>IFERROR(IF(VLOOKUP($B207,Wines!$A:$A,1,0)=$B207,1,0),0)</f>
        <v>0</v>
      </c>
      <c r="R207">
        <f>IFERROR(IF(VLOOKUP($B207,Spirits!$A:$A,1,0)=$B207,1,0),0)</f>
        <v>0</v>
      </c>
      <c r="S207" s="7">
        <f t="shared" si="3"/>
        <v>0</v>
      </c>
      <c r="U207" t="e">
        <f>VLOOKUP(B207,'Packaged Beer &amp; Cider'!$A$4:$A$28,1,FALSE)</f>
        <v>#N/A</v>
      </c>
    </row>
    <row r="208" spans="1:21" x14ac:dyDescent="0.25">
      <c r="A208" s="3">
        <v>11145</v>
      </c>
      <c r="B208" s="4" t="s">
        <v>1633</v>
      </c>
      <c r="C208" s="3">
        <v>60576</v>
      </c>
      <c r="D208" s="4" t="s">
        <v>1634</v>
      </c>
      <c r="E208" s="3">
        <v>3.9</v>
      </c>
      <c r="F208" s="4" t="s">
        <v>1401</v>
      </c>
      <c r="G208" s="3">
        <v>0.25</v>
      </c>
      <c r="H208" s="5"/>
      <c r="I208" s="6">
        <v>121.09</v>
      </c>
      <c r="J208" s="4" t="s">
        <v>1376</v>
      </c>
      <c r="K208" s="6">
        <v>62.06</v>
      </c>
      <c r="L208" s="6"/>
      <c r="M208" s="6"/>
      <c r="N208" s="6"/>
      <c r="O208" s="6">
        <v>67.807500000000005</v>
      </c>
      <c r="P208">
        <f>IFERROR(IF(VLOOKUP(B208,'Packaged Beer &amp; Cider'!A:A,1,0)=B208,1,0),0)</f>
        <v>0</v>
      </c>
      <c r="Q208">
        <f>IFERROR(IF(VLOOKUP($B208,Wines!$A:$A,1,0)=$B208,1,0),0)</f>
        <v>0</v>
      </c>
      <c r="R208">
        <f>IFERROR(IF(VLOOKUP($B208,Spirits!$A:$A,1,0)=$B208,1,0),0)</f>
        <v>0</v>
      </c>
      <c r="S208" s="7">
        <f t="shared" si="3"/>
        <v>0</v>
      </c>
      <c r="U208" t="e">
        <f>VLOOKUP(B208,'Packaged Beer &amp; Cider'!$A$4:$A$28,1,FALSE)</f>
        <v>#N/A</v>
      </c>
    </row>
    <row r="209" spans="1:21" x14ac:dyDescent="0.25">
      <c r="A209" s="3">
        <v>10661</v>
      </c>
      <c r="B209" s="4" t="s">
        <v>1635</v>
      </c>
      <c r="C209" s="3">
        <v>50516</v>
      </c>
      <c r="D209" s="4" t="s">
        <v>1636</v>
      </c>
      <c r="E209" s="3">
        <v>3.8</v>
      </c>
      <c r="F209" s="4" t="s">
        <v>1637</v>
      </c>
      <c r="G209" s="3">
        <v>0.25</v>
      </c>
      <c r="H209" s="5"/>
      <c r="I209" s="6">
        <v>120</v>
      </c>
      <c r="J209" s="4" t="s">
        <v>1376</v>
      </c>
      <c r="K209" s="6">
        <v>60.99</v>
      </c>
      <c r="L209" s="6"/>
      <c r="M209" s="6"/>
      <c r="N209" s="6"/>
      <c r="O209" s="6">
        <v>66.737499999999997</v>
      </c>
      <c r="P209">
        <f>IFERROR(IF(VLOOKUP(B209,'Packaged Beer &amp; Cider'!A:A,1,0)=B209,1,0),0)</f>
        <v>0</v>
      </c>
      <c r="Q209">
        <f>IFERROR(IF(VLOOKUP($B209,Wines!$A:$A,1,0)=$B209,1,0),0)</f>
        <v>0</v>
      </c>
      <c r="R209">
        <f>IFERROR(IF(VLOOKUP($B209,Spirits!$A:$A,1,0)=$B209,1,0),0)</f>
        <v>0</v>
      </c>
      <c r="S209" s="7">
        <f t="shared" si="3"/>
        <v>0</v>
      </c>
      <c r="U209" t="e">
        <f>VLOOKUP(B209,'Packaged Beer &amp; Cider'!$A$4:$A$28,1,FALSE)</f>
        <v>#N/A</v>
      </c>
    </row>
    <row r="210" spans="1:21" x14ac:dyDescent="0.25">
      <c r="A210" s="3">
        <v>11146</v>
      </c>
      <c r="B210" s="4" t="s">
        <v>1638</v>
      </c>
      <c r="C210" s="3">
        <v>60577</v>
      </c>
      <c r="D210" s="4" t="s">
        <v>1639</v>
      </c>
      <c r="E210" s="3">
        <v>4</v>
      </c>
      <c r="F210" s="4" t="s">
        <v>1640</v>
      </c>
      <c r="G210" s="3">
        <v>0.25</v>
      </c>
      <c r="H210" s="5"/>
      <c r="I210" s="6">
        <v>121.21</v>
      </c>
      <c r="J210" s="4" t="s">
        <v>1376</v>
      </c>
      <c r="K210" s="6">
        <v>58.51</v>
      </c>
      <c r="L210" s="6"/>
      <c r="M210" s="6"/>
      <c r="N210" s="6"/>
      <c r="O210" s="6">
        <v>64.257499999999993</v>
      </c>
      <c r="P210">
        <f>IFERROR(IF(VLOOKUP(B210,'Packaged Beer &amp; Cider'!A:A,1,0)=B210,1,0),0)</f>
        <v>0</v>
      </c>
      <c r="Q210">
        <f>IFERROR(IF(VLOOKUP($B210,Wines!$A:$A,1,0)=$B210,1,0),0)</f>
        <v>0</v>
      </c>
      <c r="R210">
        <f>IFERROR(IF(VLOOKUP($B210,Spirits!$A:$A,1,0)=$B210,1,0),0)</f>
        <v>0</v>
      </c>
      <c r="S210" s="7">
        <f t="shared" si="3"/>
        <v>0</v>
      </c>
      <c r="U210" t="e">
        <f>VLOOKUP(B210,'Packaged Beer &amp; Cider'!$A$4:$A$28,1,FALSE)</f>
        <v>#N/A</v>
      </c>
    </row>
    <row r="211" spans="1:21" x14ac:dyDescent="0.25">
      <c r="A211" s="3">
        <v>10816</v>
      </c>
      <c r="B211" s="4" t="s">
        <v>1641</v>
      </c>
      <c r="C211" s="3">
        <v>45994</v>
      </c>
      <c r="D211" s="4" t="s">
        <v>1642</v>
      </c>
      <c r="E211" s="3">
        <v>4.2</v>
      </c>
      <c r="F211" s="4" t="s">
        <v>43</v>
      </c>
      <c r="G211" s="3">
        <v>0.25</v>
      </c>
      <c r="H211" s="5"/>
      <c r="I211" s="6">
        <v>115.5</v>
      </c>
      <c r="J211" s="4" t="s">
        <v>1376</v>
      </c>
      <c r="K211" s="6">
        <v>46.45</v>
      </c>
      <c r="L211" s="6"/>
      <c r="M211" s="6"/>
      <c r="N211" s="6"/>
      <c r="O211" s="6">
        <v>52.197500000000005</v>
      </c>
      <c r="P211">
        <f>IFERROR(IF(VLOOKUP(B211,'Packaged Beer &amp; Cider'!A:A,1,0)=B211,1,0),0)</f>
        <v>0</v>
      </c>
      <c r="Q211">
        <f>IFERROR(IF(VLOOKUP($B211,Wines!$A:$A,1,0)=$B211,1,0),0)</f>
        <v>0</v>
      </c>
      <c r="R211">
        <f>IFERROR(IF(VLOOKUP($B211,Spirits!$A:$A,1,0)=$B211,1,0),0)</f>
        <v>0</v>
      </c>
      <c r="S211" s="7">
        <f t="shared" si="3"/>
        <v>0</v>
      </c>
      <c r="U211" t="e">
        <f>VLOOKUP(B211,'Packaged Beer &amp; Cider'!$A$4:$A$28,1,FALSE)</f>
        <v>#N/A</v>
      </c>
    </row>
    <row r="212" spans="1:21" x14ac:dyDescent="0.25">
      <c r="A212" s="3">
        <v>11309</v>
      </c>
      <c r="B212" s="4" t="s">
        <v>1643</v>
      </c>
      <c r="C212" s="3">
        <v>4506</v>
      </c>
      <c r="D212" s="4" t="s">
        <v>1644</v>
      </c>
      <c r="E212" s="3">
        <v>4.2</v>
      </c>
      <c r="F212" s="4" t="s">
        <v>1379</v>
      </c>
      <c r="G212" s="3">
        <v>0.25</v>
      </c>
      <c r="H212" s="5"/>
      <c r="I212" s="6">
        <v>121</v>
      </c>
      <c r="J212" s="4" t="s">
        <v>1376</v>
      </c>
      <c r="K212" s="6">
        <v>54.14</v>
      </c>
      <c r="L212" s="6"/>
      <c r="M212" s="6"/>
      <c r="N212" s="6"/>
      <c r="O212" s="6">
        <v>59.887500000000003</v>
      </c>
      <c r="P212">
        <f>IFERROR(IF(VLOOKUP(B212,'Packaged Beer &amp; Cider'!A:A,1,0)=B212,1,0),0)</f>
        <v>0</v>
      </c>
      <c r="Q212">
        <f>IFERROR(IF(VLOOKUP($B212,Wines!$A:$A,1,0)=$B212,1,0),0)</f>
        <v>0</v>
      </c>
      <c r="R212">
        <f>IFERROR(IF(VLOOKUP($B212,Spirits!$A:$A,1,0)=$B212,1,0),0)</f>
        <v>0</v>
      </c>
      <c r="S212" s="7">
        <f t="shared" si="3"/>
        <v>0</v>
      </c>
      <c r="U212" t="e">
        <f>VLOOKUP(B212,'Packaged Beer &amp; Cider'!$A$4:$A$28,1,FALSE)</f>
        <v>#N/A</v>
      </c>
    </row>
    <row r="213" spans="1:21" x14ac:dyDescent="0.25">
      <c r="A213" s="3">
        <v>10852</v>
      </c>
      <c r="B213" s="4" t="s">
        <v>1645</v>
      </c>
      <c r="C213" s="3">
        <v>40935</v>
      </c>
      <c r="D213" s="4" t="s">
        <v>1646</v>
      </c>
      <c r="E213" s="3">
        <v>3.7</v>
      </c>
      <c r="F213" s="4" t="s">
        <v>1401</v>
      </c>
      <c r="G213" s="3">
        <v>0.25</v>
      </c>
      <c r="H213" s="5"/>
      <c r="I213" s="6">
        <v>121.17</v>
      </c>
      <c r="J213" s="4" t="s">
        <v>1376</v>
      </c>
      <c r="K213" s="6">
        <v>61.42</v>
      </c>
      <c r="L213" s="6"/>
      <c r="M213" s="6"/>
      <c r="N213" s="6"/>
      <c r="O213" s="6">
        <v>67.167500000000004</v>
      </c>
      <c r="P213">
        <f>IFERROR(IF(VLOOKUP(B213,'Packaged Beer &amp; Cider'!A:A,1,0)=B213,1,0),0)</f>
        <v>0</v>
      </c>
      <c r="Q213">
        <f>IFERROR(IF(VLOOKUP($B213,Wines!$A:$A,1,0)=$B213,1,0),0)</f>
        <v>0</v>
      </c>
      <c r="R213">
        <f>IFERROR(IF(VLOOKUP($B213,Spirits!$A:$A,1,0)=$B213,1,0),0)</f>
        <v>0</v>
      </c>
      <c r="S213" s="7">
        <f t="shared" si="3"/>
        <v>0</v>
      </c>
      <c r="U213" t="e">
        <f>VLOOKUP(B213,'Packaged Beer &amp; Cider'!$A$4:$A$28,1,FALSE)</f>
        <v>#N/A</v>
      </c>
    </row>
    <row r="214" spans="1:21" x14ac:dyDescent="0.25">
      <c r="A214" s="3">
        <v>11086</v>
      </c>
      <c r="B214" s="4" t="s">
        <v>1647</v>
      </c>
      <c r="C214" s="3">
        <v>57860</v>
      </c>
      <c r="D214" s="4" t="s">
        <v>1648</v>
      </c>
      <c r="E214" s="3">
        <v>4.2</v>
      </c>
      <c r="F214" s="4" t="s">
        <v>1482</v>
      </c>
      <c r="G214" s="3">
        <v>0.25</v>
      </c>
      <c r="H214" s="5"/>
      <c r="I214" s="6">
        <v>120.55</v>
      </c>
      <c r="J214" s="4" t="s">
        <v>1376</v>
      </c>
      <c r="K214" s="6">
        <v>57.8</v>
      </c>
      <c r="L214" s="6"/>
      <c r="M214" s="6"/>
      <c r="N214" s="6"/>
      <c r="O214" s="6">
        <v>63.547499999999999</v>
      </c>
      <c r="P214">
        <f>IFERROR(IF(VLOOKUP(B214,'Packaged Beer &amp; Cider'!A:A,1,0)=B214,1,0),0)</f>
        <v>0</v>
      </c>
      <c r="Q214">
        <f>IFERROR(IF(VLOOKUP($B214,Wines!$A:$A,1,0)=$B214,1,0),0)</f>
        <v>0</v>
      </c>
      <c r="R214">
        <f>IFERROR(IF(VLOOKUP($B214,Spirits!$A:$A,1,0)=$B214,1,0),0)</f>
        <v>0</v>
      </c>
      <c r="S214" s="7">
        <f t="shared" si="3"/>
        <v>0</v>
      </c>
      <c r="U214" t="e">
        <f>VLOOKUP(B214,'Packaged Beer &amp; Cider'!$A$4:$A$28,1,FALSE)</f>
        <v>#N/A</v>
      </c>
    </row>
    <row r="215" spans="1:21" x14ac:dyDescent="0.25">
      <c r="A215" s="3">
        <v>10844</v>
      </c>
      <c r="B215" s="4" t="s">
        <v>1649</v>
      </c>
      <c r="C215" s="3">
        <v>50518</v>
      </c>
      <c r="D215" s="4" t="s">
        <v>1650</v>
      </c>
      <c r="E215" s="3">
        <v>5</v>
      </c>
      <c r="F215" s="4" t="s">
        <v>43</v>
      </c>
      <c r="G215" s="3">
        <v>0.25</v>
      </c>
      <c r="H215" s="5"/>
      <c r="I215" s="6">
        <v>128.69</v>
      </c>
      <c r="J215" s="4" t="s">
        <v>1376</v>
      </c>
      <c r="K215" s="6">
        <v>72.08</v>
      </c>
      <c r="L215" s="6"/>
      <c r="M215" s="6"/>
      <c r="N215" s="6"/>
      <c r="O215" s="6">
        <v>77.827500000000001</v>
      </c>
      <c r="P215">
        <f>IFERROR(IF(VLOOKUP(B215,'Packaged Beer &amp; Cider'!A:A,1,0)=B215,1,0),0)</f>
        <v>0</v>
      </c>
      <c r="Q215">
        <f>IFERROR(IF(VLOOKUP($B215,Wines!$A:$A,1,0)=$B215,1,0),0)</f>
        <v>0</v>
      </c>
      <c r="R215">
        <f>IFERROR(IF(VLOOKUP($B215,Spirits!$A:$A,1,0)=$B215,1,0),0)</f>
        <v>0</v>
      </c>
      <c r="S215" s="7">
        <f t="shared" si="3"/>
        <v>0</v>
      </c>
      <c r="U215" t="e">
        <f>VLOOKUP(B215,'Packaged Beer &amp; Cider'!$A$4:$A$28,1,FALSE)</f>
        <v>#N/A</v>
      </c>
    </row>
    <row r="216" spans="1:21" x14ac:dyDescent="0.25">
      <c r="A216" s="3">
        <v>11388</v>
      </c>
      <c r="B216" s="4" t="s">
        <v>1651</v>
      </c>
      <c r="C216" s="3">
        <v>62629</v>
      </c>
      <c r="D216" s="4" t="s">
        <v>1652</v>
      </c>
      <c r="E216" s="3">
        <v>4.2</v>
      </c>
      <c r="F216" s="4" t="s">
        <v>1653</v>
      </c>
      <c r="G216" s="3">
        <v>0.25</v>
      </c>
      <c r="H216" s="5"/>
      <c r="I216" s="6">
        <v>121</v>
      </c>
      <c r="J216" s="4" t="s">
        <v>1376</v>
      </c>
      <c r="K216" s="6">
        <v>56.68</v>
      </c>
      <c r="L216" s="6"/>
      <c r="M216" s="6"/>
      <c r="N216" s="6"/>
      <c r="O216" s="6">
        <v>62.427500000000002</v>
      </c>
      <c r="P216">
        <f>IFERROR(IF(VLOOKUP(B216,'Packaged Beer &amp; Cider'!A:A,1,0)=B216,1,0),0)</f>
        <v>0</v>
      </c>
      <c r="Q216">
        <f>IFERROR(IF(VLOOKUP($B216,Wines!$A:$A,1,0)=$B216,1,0),0)</f>
        <v>0</v>
      </c>
      <c r="R216">
        <f>IFERROR(IF(VLOOKUP($B216,Spirits!$A:$A,1,0)=$B216,1,0),0)</f>
        <v>0</v>
      </c>
      <c r="S216" s="7">
        <f t="shared" si="3"/>
        <v>0</v>
      </c>
      <c r="U216" t="e">
        <f>VLOOKUP(B216,'Packaged Beer &amp; Cider'!$A$4:$A$28,1,FALSE)</f>
        <v>#N/A</v>
      </c>
    </row>
    <row r="217" spans="1:21" x14ac:dyDescent="0.25">
      <c r="A217" s="3">
        <v>11391</v>
      </c>
      <c r="B217" s="4" t="s">
        <v>1654</v>
      </c>
      <c r="C217" s="3">
        <v>79000</v>
      </c>
      <c r="D217" s="4" t="s">
        <v>1655</v>
      </c>
      <c r="E217" s="3">
        <v>3.8</v>
      </c>
      <c r="F217" s="4" t="s">
        <v>1436</v>
      </c>
      <c r="G217" s="3">
        <v>0.25</v>
      </c>
      <c r="H217" s="5"/>
      <c r="I217" s="6">
        <v>120</v>
      </c>
      <c r="J217" s="4" t="s">
        <v>1376</v>
      </c>
      <c r="K217" s="6">
        <v>56</v>
      </c>
      <c r="L217" s="6"/>
      <c r="M217" s="6"/>
      <c r="N217" s="6"/>
      <c r="O217" s="6">
        <v>61.747500000000002</v>
      </c>
      <c r="P217">
        <f>IFERROR(IF(VLOOKUP(B217,'Packaged Beer &amp; Cider'!A:A,1,0)=B217,1,0),0)</f>
        <v>0</v>
      </c>
      <c r="Q217">
        <f>IFERROR(IF(VLOOKUP($B217,Wines!$A:$A,1,0)=$B217,1,0),0)</f>
        <v>0</v>
      </c>
      <c r="R217">
        <f>IFERROR(IF(VLOOKUP($B217,Spirits!$A:$A,1,0)=$B217,1,0),0)</f>
        <v>0</v>
      </c>
      <c r="S217" s="7">
        <f t="shared" si="3"/>
        <v>0</v>
      </c>
      <c r="U217" t="e">
        <f>VLOOKUP(B217,'Packaged Beer &amp; Cider'!$A$4:$A$28,1,FALSE)</f>
        <v>#N/A</v>
      </c>
    </row>
    <row r="218" spans="1:21" x14ac:dyDescent="0.25">
      <c r="A218" s="3">
        <v>11387</v>
      </c>
      <c r="B218" s="4" t="s">
        <v>1656</v>
      </c>
      <c r="C218" s="3">
        <v>80393</v>
      </c>
      <c r="D218" s="4" t="s">
        <v>1657</v>
      </c>
      <c r="E218" s="3">
        <v>4.5</v>
      </c>
      <c r="F218" s="4" t="s">
        <v>1385</v>
      </c>
      <c r="G218" s="3">
        <v>0.25</v>
      </c>
      <c r="H218" s="5"/>
      <c r="I218" s="6">
        <v>122</v>
      </c>
      <c r="J218" s="4" t="s">
        <v>1376</v>
      </c>
      <c r="K218" s="6">
        <v>66.95</v>
      </c>
      <c r="L218" s="6"/>
      <c r="M218" s="6"/>
      <c r="N218" s="6"/>
      <c r="O218" s="6">
        <v>72.697500000000005</v>
      </c>
      <c r="P218">
        <f>IFERROR(IF(VLOOKUP(B218,'Packaged Beer &amp; Cider'!A:A,1,0)=B218,1,0),0)</f>
        <v>0</v>
      </c>
      <c r="Q218">
        <f>IFERROR(IF(VLOOKUP($B218,Wines!$A:$A,1,0)=$B218,1,0),0)</f>
        <v>0</v>
      </c>
      <c r="R218">
        <f>IFERROR(IF(VLOOKUP($B218,Spirits!$A:$A,1,0)=$B218,1,0),0)</f>
        <v>0</v>
      </c>
      <c r="S218" s="7">
        <f t="shared" ref="S218:S281" si="4">SUM(P218:R218)</f>
        <v>0</v>
      </c>
      <c r="U218" t="e">
        <f>VLOOKUP(B218,'Packaged Beer &amp; Cider'!$A$4:$A$28,1,FALSE)</f>
        <v>#N/A</v>
      </c>
    </row>
    <row r="219" spans="1:21" x14ac:dyDescent="0.25">
      <c r="A219" s="3">
        <v>10907</v>
      </c>
      <c r="B219" s="4" t="s">
        <v>1658</v>
      </c>
      <c r="C219" s="3">
        <v>51853</v>
      </c>
      <c r="D219" s="4" t="s">
        <v>1659</v>
      </c>
      <c r="E219" s="3">
        <v>4</v>
      </c>
      <c r="F219" s="4" t="s">
        <v>1539</v>
      </c>
      <c r="G219" s="3">
        <v>0.25</v>
      </c>
      <c r="H219" s="5"/>
      <c r="I219" s="6">
        <v>121.21</v>
      </c>
      <c r="J219" s="4" t="s">
        <v>1376</v>
      </c>
      <c r="K219" s="6">
        <v>59.61</v>
      </c>
      <c r="L219" s="6"/>
      <c r="M219" s="6"/>
      <c r="N219" s="6"/>
      <c r="O219" s="6">
        <v>65.357500000000002</v>
      </c>
      <c r="P219">
        <f>IFERROR(IF(VLOOKUP(B219,'Packaged Beer &amp; Cider'!A:A,1,0)=B219,1,0),0)</f>
        <v>0</v>
      </c>
      <c r="Q219">
        <f>IFERROR(IF(VLOOKUP($B219,Wines!$A:$A,1,0)=$B219,1,0),0)</f>
        <v>0</v>
      </c>
      <c r="R219">
        <f>IFERROR(IF(VLOOKUP($B219,Spirits!$A:$A,1,0)=$B219,1,0),0)</f>
        <v>0</v>
      </c>
      <c r="S219" s="7">
        <f t="shared" si="4"/>
        <v>0</v>
      </c>
      <c r="U219" t="e">
        <f>VLOOKUP(B219,'Packaged Beer &amp; Cider'!$A$4:$A$28,1,FALSE)</f>
        <v>#N/A</v>
      </c>
    </row>
    <row r="220" spans="1:21" x14ac:dyDescent="0.25">
      <c r="A220" s="3">
        <v>5132</v>
      </c>
      <c r="B220" s="4" t="s">
        <v>1660</v>
      </c>
      <c r="C220" s="3">
        <v>47542</v>
      </c>
      <c r="D220" s="4" t="s">
        <v>1661</v>
      </c>
      <c r="E220" s="3">
        <v>4.0999999999999996</v>
      </c>
      <c r="F220" s="4" t="s">
        <v>43</v>
      </c>
      <c r="G220" s="3">
        <v>0.25</v>
      </c>
      <c r="H220" s="5"/>
      <c r="I220" s="6">
        <v>146.11000000000001</v>
      </c>
      <c r="J220" s="4" t="s">
        <v>1534</v>
      </c>
      <c r="K220" s="6">
        <v>42.07</v>
      </c>
      <c r="L220" s="6"/>
      <c r="M220" s="6"/>
      <c r="N220" s="6"/>
      <c r="O220" s="6">
        <v>48.567500000000003</v>
      </c>
      <c r="P220">
        <f>IFERROR(IF(VLOOKUP(B220,'Packaged Beer &amp; Cider'!A:A,1,0)=B220,1,0),0)</f>
        <v>0</v>
      </c>
      <c r="Q220">
        <f>IFERROR(IF(VLOOKUP($B220,Wines!$A:$A,1,0)=$B220,1,0),0)</f>
        <v>0</v>
      </c>
      <c r="R220">
        <f>IFERROR(IF(VLOOKUP($B220,Spirits!$A:$A,1,0)=$B220,1,0),0)</f>
        <v>0</v>
      </c>
      <c r="S220" s="7">
        <f t="shared" si="4"/>
        <v>0</v>
      </c>
      <c r="U220" t="e">
        <f>VLOOKUP(B220,'Packaged Beer &amp; Cider'!$A$4:$A$28,1,FALSE)</f>
        <v>#N/A</v>
      </c>
    </row>
    <row r="221" spans="1:21" x14ac:dyDescent="0.25">
      <c r="A221" s="3">
        <v>5142</v>
      </c>
      <c r="B221" s="4" t="s">
        <v>1662</v>
      </c>
      <c r="C221" s="3">
        <v>47556</v>
      </c>
      <c r="D221" s="4" t="s">
        <v>1663</v>
      </c>
      <c r="E221" s="3">
        <v>4.0999999999999996</v>
      </c>
      <c r="F221" s="4" t="s">
        <v>43</v>
      </c>
      <c r="G221" s="3">
        <v>0.5</v>
      </c>
      <c r="H221" s="5"/>
      <c r="I221" s="6">
        <v>292.22000000000003</v>
      </c>
      <c r="J221" s="4" t="s">
        <v>1534</v>
      </c>
      <c r="K221" s="6">
        <v>84.14</v>
      </c>
      <c r="L221" s="6"/>
      <c r="M221" s="6"/>
      <c r="N221" s="6"/>
      <c r="O221" s="6">
        <v>97.135000000000005</v>
      </c>
      <c r="P221">
        <f>IFERROR(IF(VLOOKUP(B221,'Packaged Beer &amp; Cider'!A:A,1,0)=B221,1,0),0)</f>
        <v>0</v>
      </c>
      <c r="Q221">
        <f>IFERROR(IF(VLOOKUP($B221,Wines!$A:$A,1,0)=$B221,1,0),0)</f>
        <v>0</v>
      </c>
      <c r="R221">
        <f>IFERROR(IF(VLOOKUP($B221,Spirits!$A:$A,1,0)=$B221,1,0),0)</f>
        <v>0</v>
      </c>
      <c r="S221" s="7">
        <f t="shared" si="4"/>
        <v>0</v>
      </c>
      <c r="U221" t="e">
        <f>VLOOKUP(B221,'Packaged Beer &amp; Cider'!$A$4:$A$28,1,FALSE)</f>
        <v>#N/A</v>
      </c>
    </row>
    <row r="222" spans="1:21" x14ac:dyDescent="0.25">
      <c r="A222" s="3">
        <v>10784</v>
      </c>
      <c r="B222" s="4" t="s">
        <v>1664</v>
      </c>
      <c r="C222" s="3">
        <v>46036</v>
      </c>
      <c r="D222" s="4" t="s">
        <v>1665</v>
      </c>
      <c r="E222" s="3">
        <v>5</v>
      </c>
      <c r="F222" s="4" t="s">
        <v>43</v>
      </c>
      <c r="G222" s="3">
        <v>0.25</v>
      </c>
      <c r="H222" s="5"/>
      <c r="I222" s="6">
        <v>120.59</v>
      </c>
      <c r="J222" s="4" t="s">
        <v>1376</v>
      </c>
      <c r="K222" s="6">
        <v>58.85</v>
      </c>
      <c r="L222" s="6"/>
      <c r="M222" s="6"/>
      <c r="N222" s="6"/>
      <c r="O222" s="6">
        <v>64.597499999999997</v>
      </c>
      <c r="P222">
        <f>IFERROR(IF(VLOOKUP(B222,'Packaged Beer &amp; Cider'!A:A,1,0)=B222,1,0),0)</f>
        <v>0</v>
      </c>
      <c r="Q222">
        <f>IFERROR(IF(VLOOKUP($B222,Wines!$A:$A,1,0)=$B222,1,0),0)</f>
        <v>0</v>
      </c>
      <c r="R222">
        <f>IFERROR(IF(VLOOKUP($B222,Spirits!$A:$A,1,0)=$B222,1,0),0)</f>
        <v>0</v>
      </c>
      <c r="S222" s="7">
        <f t="shared" si="4"/>
        <v>0</v>
      </c>
      <c r="U222" t="e">
        <f>VLOOKUP(B222,'Packaged Beer &amp; Cider'!$A$4:$A$28,1,FALSE)</f>
        <v>#N/A</v>
      </c>
    </row>
    <row r="223" spans="1:21" x14ac:dyDescent="0.25">
      <c r="A223" s="3">
        <v>10857</v>
      </c>
      <c r="B223" s="4" t="s">
        <v>1666</v>
      </c>
      <c r="C223" s="3">
        <v>51636</v>
      </c>
      <c r="D223" s="4" t="s">
        <v>1667</v>
      </c>
      <c r="E223" s="3">
        <v>3.8</v>
      </c>
      <c r="F223" s="4" t="s">
        <v>1396</v>
      </c>
      <c r="G223" s="3">
        <v>0.25</v>
      </c>
      <c r="H223" s="5"/>
      <c r="I223" s="6">
        <v>121.06</v>
      </c>
      <c r="J223" s="4" t="s">
        <v>1376</v>
      </c>
      <c r="K223" s="6">
        <v>59.99</v>
      </c>
      <c r="L223" s="6"/>
      <c r="M223" s="6"/>
      <c r="N223" s="6"/>
      <c r="O223" s="6">
        <v>65.737499999999997</v>
      </c>
      <c r="P223">
        <f>IFERROR(IF(VLOOKUP(B223,'Packaged Beer &amp; Cider'!A:A,1,0)=B223,1,0),0)</f>
        <v>0</v>
      </c>
      <c r="Q223">
        <f>IFERROR(IF(VLOOKUP($B223,Wines!$A:$A,1,0)=$B223,1,0),0)</f>
        <v>0</v>
      </c>
      <c r="R223">
        <f>IFERROR(IF(VLOOKUP($B223,Spirits!$A:$A,1,0)=$B223,1,0),0)</f>
        <v>0</v>
      </c>
      <c r="S223" s="7">
        <f t="shared" si="4"/>
        <v>0</v>
      </c>
      <c r="U223" t="e">
        <f>VLOOKUP(B223,'Packaged Beer &amp; Cider'!$A$4:$A$28,1,FALSE)</f>
        <v>#N/A</v>
      </c>
    </row>
    <row r="224" spans="1:21" x14ac:dyDescent="0.25">
      <c r="A224" s="3">
        <v>11023</v>
      </c>
      <c r="B224" s="4" t="s">
        <v>1668</v>
      </c>
      <c r="C224" s="3">
        <v>14365</v>
      </c>
      <c r="D224" s="4" t="s">
        <v>1669</v>
      </c>
      <c r="E224" s="3">
        <v>4.8</v>
      </c>
      <c r="F224" s="4" t="s">
        <v>1637</v>
      </c>
      <c r="G224" s="3">
        <v>0.25</v>
      </c>
      <c r="H224" s="5"/>
      <c r="I224" s="6">
        <v>121.34</v>
      </c>
      <c r="J224" s="4" t="s">
        <v>1376</v>
      </c>
      <c r="K224" s="6">
        <v>63.22</v>
      </c>
      <c r="L224" s="6"/>
      <c r="M224" s="6"/>
      <c r="N224" s="6"/>
      <c r="O224" s="6">
        <v>68.967500000000001</v>
      </c>
      <c r="P224">
        <f>IFERROR(IF(VLOOKUP(B224,'Packaged Beer &amp; Cider'!A:A,1,0)=B224,1,0),0)</f>
        <v>0</v>
      </c>
      <c r="Q224">
        <f>IFERROR(IF(VLOOKUP($B224,Wines!$A:$A,1,0)=$B224,1,0),0)</f>
        <v>0</v>
      </c>
      <c r="R224">
        <f>IFERROR(IF(VLOOKUP($B224,Spirits!$A:$A,1,0)=$B224,1,0),0)</f>
        <v>0</v>
      </c>
      <c r="S224" s="7">
        <f t="shared" si="4"/>
        <v>0</v>
      </c>
      <c r="U224" t="e">
        <f>VLOOKUP(B224,'Packaged Beer &amp; Cider'!$A$4:$A$28,1,FALSE)</f>
        <v>#N/A</v>
      </c>
    </row>
    <row r="225" spans="1:21" x14ac:dyDescent="0.25">
      <c r="A225" s="3">
        <v>11032</v>
      </c>
      <c r="B225" s="4" t="s">
        <v>1670</v>
      </c>
      <c r="C225" s="3">
        <v>56818</v>
      </c>
      <c r="D225" s="4" t="s">
        <v>1671</v>
      </c>
      <c r="E225" s="3">
        <v>5.2</v>
      </c>
      <c r="F225" s="4" t="s">
        <v>1515</v>
      </c>
      <c r="G225" s="3">
        <v>0.25</v>
      </c>
      <c r="H225" s="5"/>
      <c r="I225" s="6">
        <v>125.32</v>
      </c>
      <c r="J225" s="4" t="s">
        <v>1376</v>
      </c>
      <c r="K225" s="6">
        <v>54.82</v>
      </c>
      <c r="L225" s="6"/>
      <c r="M225" s="6"/>
      <c r="N225" s="6"/>
      <c r="O225" s="6">
        <v>61.317500000000003</v>
      </c>
      <c r="P225">
        <f>IFERROR(IF(VLOOKUP(B225,'Packaged Beer &amp; Cider'!A:A,1,0)=B225,1,0),0)</f>
        <v>0</v>
      </c>
      <c r="Q225">
        <f>IFERROR(IF(VLOOKUP($B225,Wines!$A:$A,1,0)=$B225,1,0),0)</f>
        <v>0</v>
      </c>
      <c r="R225">
        <f>IFERROR(IF(VLOOKUP($B225,Spirits!$A:$A,1,0)=$B225,1,0),0)</f>
        <v>0</v>
      </c>
      <c r="S225" s="7">
        <f t="shared" si="4"/>
        <v>0</v>
      </c>
      <c r="U225" t="e">
        <f>VLOOKUP(B225,'Packaged Beer &amp; Cider'!$A$4:$A$28,1,FALSE)</f>
        <v>#N/A</v>
      </c>
    </row>
    <row r="226" spans="1:21" x14ac:dyDescent="0.25">
      <c r="A226" s="3">
        <v>11440</v>
      </c>
      <c r="B226" s="4" t="s">
        <v>1672</v>
      </c>
      <c r="C226" s="3">
        <v>82104</v>
      </c>
      <c r="D226" s="4" t="s">
        <v>1673</v>
      </c>
      <c r="E226" s="3">
        <v>3.6</v>
      </c>
      <c r="F226" s="4" t="s">
        <v>1482</v>
      </c>
      <c r="G226" s="3">
        <v>0.25</v>
      </c>
      <c r="H226" s="5"/>
      <c r="I226" s="6">
        <v>132</v>
      </c>
      <c r="J226" s="4" t="s">
        <v>1376</v>
      </c>
      <c r="K226" s="6">
        <v>52.38</v>
      </c>
      <c r="L226" s="6"/>
      <c r="M226" s="6"/>
      <c r="N226" s="6"/>
      <c r="O226" s="6">
        <v>58.127500000000005</v>
      </c>
      <c r="P226">
        <f>IFERROR(IF(VLOOKUP(B226,'Packaged Beer &amp; Cider'!A:A,1,0)=B226,1,0),0)</f>
        <v>0</v>
      </c>
      <c r="Q226">
        <f>IFERROR(IF(VLOOKUP($B226,Wines!$A:$A,1,0)=$B226,1,0),0)</f>
        <v>0</v>
      </c>
      <c r="R226">
        <f>IFERROR(IF(VLOOKUP($B226,Spirits!$A:$A,1,0)=$B226,1,0),0)</f>
        <v>0</v>
      </c>
      <c r="S226" s="7">
        <f t="shared" si="4"/>
        <v>0</v>
      </c>
      <c r="U226" t="e">
        <f>VLOOKUP(B226,'Packaged Beer &amp; Cider'!$A$4:$A$28,1,FALSE)</f>
        <v>#N/A</v>
      </c>
    </row>
    <row r="227" spans="1:21" x14ac:dyDescent="0.25">
      <c r="A227" s="3">
        <v>11308</v>
      </c>
      <c r="B227" s="4" t="s">
        <v>1674</v>
      </c>
      <c r="C227" s="3">
        <v>77620</v>
      </c>
      <c r="D227" s="4" t="s">
        <v>1675</v>
      </c>
      <c r="E227" s="3">
        <v>4.5</v>
      </c>
      <c r="F227" s="4" t="s">
        <v>1676</v>
      </c>
      <c r="G227" s="3">
        <v>0.25</v>
      </c>
      <c r="H227" s="5"/>
      <c r="I227" s="6">
        <v>120</v>
      </c>
      <c r="J227" s="4" t="s">
        <v>1376</v>
      </c>
      <c r="K227" s="6">
        <v>63.5</v>
      </c>
      <c r="L227" s="6"/>
      <c r="M227" s="6"/>
      <c r="N227" s="6"/>
      <c r="O227" s="6">
        <v>69.247500000000002</v>
      </c>
      <c r="P227">
        <f>IFERROR(IF(VLOOKUP(B227,'Packaged Beer &amp; Cider'!A:A,1,0)=B227,1,0),0)</f>
        <v>0</v>
      </c>
      <c r="Q227">
        <f>IFERROR(IF(VLOOKUP($B227,Wines!$A:$A,1,0)=$B227,1,0),0)</f>
        <v>0</v>
      </c>
      <c r="R227">
        <f>IFERROR(IF(VLOOKUP($B227,Spirits!$A:$A,1,0)=$B227,1,0),0)</f>
        <v>0</v>
      </c>
      <c r="S227" s="7">
        <f t="shared" si="4"/>
        <v>0</v>
      </c>
      <c r="U227" t="e">
        <f>VLOOKUP(B227,'Packaged Beer &amp; Cider'!$A$4:$A$28,1,FALSE)</f>
        <v>#N/A</v>
      </c>
    </row>
    <row r="228" spans="1:21" x14ac:dyDescent="0.25">
      <c r="A228" s="3">
        <v>10777</v>
      </c>
      <c r="B228" s="4" t="s">
        <v>1677</v>
      </c>
      <c r="C228" s="3">
        <v>49855</v>
      </c>
      <c r="D228" s="4" t="s">
        <v>1678</v>
      </c>
      <c r="E228" s="3">
        <v>3.9</v>
      </c>
      <c r="F228" s="4" t="s">
        <v>43</v>
      </c>
      <c r="G228" s="3">
        <v>0.25</v>
      </c>
      <c r="H228" s="5"/>
      <c r="I228" s="6">
        <v>114.75</v>
      </c>
      <c r="J228" s="4" t="s">
        <v>1376</v>
      </c>
      <c r="K228" s="6">
        <v>63.99</v>
      </c>
      <c r="L228" s="6"/>
      <c r="M228" s="6"/>
      <c r="N228" s="6"/>
      <c r="O228" s="6">
        <v>69.737499999999997</v>
      </c>
      <c r="P228">
        <f>IFERROR(IF(VLOOKUP(B228,'Packaged Beer &amp; Cider'!A:A,1,0)=B228,1,0),0)</f>
        <v>0</v>
      </c>
      <c r="Q228">
        <f>IFERROR(IF(VLOOKUP($B228,Wines!$A:$A,1,0)=$B228,1,0),0)</f>
        <v>0</v>
      </c>
      <c r="R228">
        <f>IFERROR(IF(VLOOKUP($B228,Spirits!$A:$A,1,0)=$B228,1,0),0)</f>
        <v>0</v>
      </c>
      <c r="S228" s="7">
        <f t="shared" si="4"/>
        <v>0</v>
      </c>
      <c r="U228" t="e">
        <f>VLOOKUP(B228,'Packaged Beer &amp; Cider'!$A$4:$A$28,1,FALSE)</f>
        <v>#N/A</v>
      </c>
    </row>
    <row r="229" spans="1:21" x14ac:dyDescent="0.25">
      <c r="A229" s="3">
        <v>11411</v>
      </c>
      <c r="B229" s="4" t="s">
        <v>1679</v>
      </c>
      <c r="C229" s="3">
        <v>79722</v>
      </c>
      <c r="D229" s="4" t="s">
        <v>1680</v>
      </c>
      <c r="E229" s="3">
        <v>3.7</v>
      </c>
      <c r="F229" s="4" t="s">
        <v>1396</v>
      </c>
      <c r="G229" s="3">
        <v>0.25</v>
      </c>
      <c r="H229" s="5"/>
      <c r="I229" s="6">
        <v>132</v>
      </c>
      <c r="J229" s="4" t="s">
        <v>1376</v>
      </c>
      <c r="K229" s="6">
        <v>67.709999999999994</v>
      </c>
      <c r="L229" s="6"/>
      <c r="M229" s="6"/>
      <c r="N229" s="6"/>
      <c r="O229" s="6">
        <v>73.457499999999996</v>
      </c>
      <c r="P229">
        <f>IFERROR(IF(VLOOKUP(B229,'Packaged Beer &amp; Cider'!A:A,1,0)=B229,1,0),0)</f>
        <v>0</v>
      </c>
      <c r="Q229">
        <f>IFERROR(IF(VLOOKUP($B229,Wines!$A:$A,1,0)=$B229,1,0),0)</f>
        <v>0</v>
      </c>
      <c r="R229">
        <f>IFERROR(IF(VLOOKUP($B229,Spirits!$A:$A,1,0)=$B229,1,0),0)</f>
        <v>0</v>
      </c>
      <c r="S229" s="7">
        <f t="shared" si="4"/>
        <v>0</v>
      </c>
      <c r="U229" t="e">
        <f>VLOOKUP(B229,'Packaged Beer &amp; Cider'!$A$4:$A$28,1,FALSE)</f>
        <v>#N/A</v>
      </c>
    </row>
    <row r="230" spans="1:21" x14ac:dyDescent="0.25">
      <c r="A230" s="3">
        <v>10855</v>
      </c>
      <c r="B230" s="4" t="s">
        <v>1681</v>
      </c>
      <c r="C230" s="3">
        <v>44349</v>
      </c>
      <c r="D230" s="4" t="s">
        <v>1682</v>
      </c>
      <c r="E230" s="3">
        <v>4</v>
      </c>
      <c r="F230" s="4" t="s">
        <v>1683</v>
      </c>
      <c r="G230" s="3">
        <v>0.25</v>
      </c>
      <c r="H230" s="5"/>
      <c r="I230" s="6">
        <v>121.21</v>
      </c>
      <c r="J230" s="4" t="s">
        <v>1376</v>
      </c>
      <c r="K230" s="6">
        <v>62.64</v>
      </c>
      <c r="L230" s="6"/>
      <c r="M230" s="6"/>
      <c r="N230" s="6"/>
      <c r="O230" s="6">
        <v>68.387500000000003</v>
      </c>
      <c r="P230">
        <f>IFERROR(IF(VLOOKUP(B230,'Packaged Beer &amp; Cider'!A:A,1,0)=B230,1,0),0)</f>
        <v>0</v>
      </c>
      <c r="Q230">
        <f>IFERROR(IF(VLOOKUP($B230,Wines!$A:$A,1,0)=$B230,1,0),0)</f>
        <v>0</v>
      </c>
      <c r="R230">
        <f>IFERROR(IF(VLOOKUP($B230,Spirits!$A:$A,1,0)=$B230,1,0),0)</f>
        <v>0</v>
      </c>
      <c r="S230" s="7">
        <f t="shared" si="4"/>
        <v>0</v>
      </c>
      <c r="U230" t="e">
        <f>VLOOKUP(B230,'Packaged Beer &amp; Cider'!$A$4:$A$28,1,FALSE)</f>
        <v>#N/A</v>
      </c>
    </row>
    <row r="231" spans="1:21" x14ac:dyDescent="0.25">
      <c r="A231" s="3">
        <v>11429</v>
      </c>
      <c r="B231" s="4" t="s">
        <v>1684</v>
      </c>
      <c r="C231" s="3">
        <v>49182</v>
      </c>
      <c r="D231" s="4" t="s">
        <v>1685</v>
      </c>
      <c r="E231" s="3">
        <v>4.2</v>
      </c>
      <c r="F231" s="4" t="s">
        <v>1576</v>
      </c>
      <c r="G231" s="3">
        <v>0.25</v>
      </c>
      <c r="H231" s="5"/>
      <c r="I231" s="6">
        <v>121</v>
      </c>
      <c r="J231" s="4" t="s">
        <v>1376</v>
      </c>
      <c r="K231" s="6">
        <v>62.5</v>
      </c>
      <c r="L231" s="6"/>
      <c r="M231" s="6"/>
      <c r="N231" s="6"/>
      <c r="O231" s="6">
        <v>68.247500000000002</v>
      </c>
      <c r="P231">
        <f>IFERROR(IF(VLOOKUP(B231,'Packaged Beer &amp; Cider'!A:A,1,0)=B231,1,0),0)</f>
        <v>0</v>
      </c>
      <c r="Q231">
        <f>IFERROR(IF(VLOOKUP($B231,Wines!$A:$A,1,0)=$B231,1,0),0)</f>
        <v>0</v>
      </c>
      <c r="R231">
        <f>IFERROR(IF(VLOOKUP($B231,Spirits!$A:$A,1,0)=$B231,1,0),0)</f>
        <v>0</v>
      </c>
      <c r="S231" s="7">
        <f t="shared" si="4"/>
        <v>0</v>
      </c>
      <c r="U231" t="e">
        <f>VLOOKUP(B231,'Packaged Beer &amp; Cider'!$A$4:$A$28,1,FALSE)</f>
        <v>#N/A</v>
      </c>
    </row>
    <row r="232" spans="1:21" x14ac:dyDescent="0.25">
      <c r="A232" s="3">
        <v>11278</v>
      </c>
      <c r="B232" s="4" t="s">
        <v>1686</v>
      </c>
      <c r="C232" s="3">
        <v>68862</v>
      </c>
      <c r="D232" s="4" t="s">
        <v>1687</v>
      </c>
      <c r="E232" s="3">
        <v>4.5</v>
      </c>
      <c r="F232" s="4" t="s">
        <v>1688</v>
      </c>
      <c r="G232" s="3">
        <v>0.25</v>
      </c>
      <c r="H232" s="5"/>
      <c r="I232" s="6">
        <v>122</v>
      </c>
      <c r="J232" s="4" t="s">
        <v>1376</v>
      </c>
      <c r="K232" s="6">
        <v>54.73</v>
      </c>
      <c r="L232" s="6"/>
      <c r="M232" s="6"/>
      <c r="N232" s="6"/>
      <c r="O232" s="6">
        <v>60.477499999999999</v>
      </c>
      <c r="P232">
        <f>IFERROR(IF(VLOOKUP(B232,'Packaged Beer &amp; Cider'!A:A,1,0)=B232,1,0),0)</f>
        <v>0</v>
      </c>
      <c r="Q232">
        <f>IFERROR(IF(VLOOKUP($B232,Wines!$A:$A,1,0)=$B232,1,0),0)</f>
        <v>0</v>
      </c>
      <c r="R232">
        <f>IFERROR(IF(VLOOKUP($B232,Spirits!$A:$A,1,0)=$B232,1,0),0)</f>
        <v>0</v>
      </c>
      <c r="S232" s="7">
        <f t="shared" si="4"/>
        <v>0</v>
      </c>
      <c r="U232" t="e">
        <f>VLOOKUP(B232,'Packaged Beer &amp; Cider'!$A$4:$A$28,1,FALSE)</f>
        <v>#N/A</v>
      </c>
    </row>
    <row r="233" spans="1:21" x14ac:dyDescent="0.25">
      <c r="A233" s="3">
        <v>5186</v>
      </c>
      <c r="B233" s="4" t="s">
        <v>1689</v>
      </c>
      <c r="C233" s="3">
        <v>25513</v>
      </c>
      <c r="D233" s="4" t="s">
        <v>1690</v>
      </c>
      <c r="E233" s="3">
        <v>4.0999999999999996</v>
      </c>
      <c r="F233" s="4" t="s">
        <v>92</v>
      </c>
      <c r="G233" s="3">
        <v>0.30555549999999998</v>
      </c>
      <c r="H233" s="5"/>
      <c r="I233" s="6">
        <v>209.34</v>
      </c>
      <c r="J233" s="4" t="s">
        <v>1691</v>
      </c>
      <c r="K233" s="6">
        <v>63.75</v>
      </c>
      <c r="L233" s="6"/>
      <c r="M233" s="6"/>
      <c r="N233" s="6"/>
      <c r="O233" s="6">
        <v>64.574720944999996</v>
      </c>
      <c r="P233">
        <f>IFERROR(IF(VLOOKUP(B233,'Packaged Beer &amp; Cider'!A:A,1,0)=B233,1,0),0)</f>
        <v>0</v>
      </c>
      <c r="Q233">
        <f>IFERROR(IF(VLOOKUP($B233,Wines!$A:$A,1,0)=$B233,1,0),0)</f>
        <v>0</v>
      </c>
      <c r="R233">
        <f>IFERROR(IF(VLOOKUP($B233,Spirits!$A:$A,1,0)=$B233,1,0),0)</f>
        <v>0</v>
      </c>
      <c r="S233" s="7">
        <f t="shared" si="4"/>
        <v>0</v>
      </c>
      <c r="U233" t="e">
        <f>VLOOKUP(B233,'Packaged Beer &amp; Cider'!$A$4:$A$28,1,FALSE)</f>
        <v>#N/A</v>
      </c>
    </row>
    <row r="234" spans="1:21" x14ac:dyDescent="0.25">
      <c r="A234" s="3">
        <v>7037</v>
      </c>
      <c r="B234" s="4" t="s">
        <v>1692</v>
      </c>
      <c r="C234" s="3">
        <v>21040</v>
      </c>
      <c r="D234" s="4" t="s">
        <v>1693</v>
      </c>
      <c r="E234" s="3">
        <v>4</v>
      </c>
      <c r="F234" s="4" t="s">
        <v>40</v>
      </c>
      <c r="G234" s="3">
        <v>0.30555549999999998</v>
      </c>
      <c r="H234" s="5"/>
      <c r="I234" s="6">
        <v>195.31</v>
      </c>
      <c r="J234" s="4" t="s">
        <v>1691</v>
      </c>
      <c r="K234" s="6">
        <v>58.66</v>
      </c>
      <c r="L234" s="6"/>
      <c r="M234" s="6"/>
      <c r="N234" s="6"/>
      <c r="O234" s="6">
        <v>65.684720944999995</v>
      </c>
      <c r="P234">
        <f>IFERROR(IF(VLOOKUP(B234,'Packaged Beer &amp; Cider'!A:A,1,0)=B234,1,0),0)</f>
        <v>0</v>
      </c>
      <c r="Q234">
        <f>IFERROR(IF(VLOOKUP($B234,Wines!$A:$A,1,0)=$B234,1,0),0)</f>
        <v>0</v>
      </c>
      <c r="R234">
        <f>IFERROR(IF(VLOOKUP($B234,Spirits!$A:$A,1,0)=$B234,1,0),0)</f>
        <v>0</v>
      </c>
      <c r="S234" s="7">
        <f t="shared" si="4"/>
        <v>0</v>
      </c>
      <c r="U234" t="e">
        <f>VLOOKUP(B234,'Packaged Beer &amp; Cider'!$A$4:$A$28,1,FALSE)</f>
        <v>#N/A</v>
      </c>
    </row>
    <row r="235" spans="1:21" x14ac:dyDescent="0.25">
      <c r="A235" s="3">
        <v>11090</v>
      </c>
      <c r="B235" s="4" t="s">
        <v>1694</v>
      </c>
      <c r="C235" s="3">
        <v>51947</v>
      </c>
      <c r="D235" s="4" t="s">
        <v>1695</v>
      </c>
      <c r="E235" s="3">
        <v>4.5999999999999996</v>
      </c>
      <c r="F235" s="4" t="s">
        <v>92</v>
      </c>
      <c r="G235" s="3">
        <v>0.30555549999999998</v>
      </c>
      <c r="H235" s="5"/>
      <c r="I235" s="6">
        <v>233.3</v>
      </c>
      <c r="J235" s="4" t="s">
        <v>1691</v>
      </c>
      <c r="K235" s="6">
        <v>97.6</v>
      </c>
      <c r="L235" s="6"/>
      <c r="M235" s="6"/>
      <c r="N235" s="6"/>
      <c r="O235" s="6">
        <v>96.824720944999996</v>
      </c>
      <c r="P235">
        <f>IFERROR(IF(VLOOKUP(B235,'Packaged Beer &amp; Cider'!A:A,1,0)=B235,1,0),0)</f>
        <v>0</v>
      </c>
      <c r="Q235">
        <f>IFERROR(IF(VLOOKUP($B235,Wines!$A:$A,1,0)=$B235,1,0),0)</f>
        <v>0</v>
      </c>
      <c r="R235">
        <f>IFERROR(IF(VLOOKUP($B235,Spirits!$A:$A,1,0)=$B235,1,0),0)</f>
        <v>0</v>
      </c>
      <c r="S235" s="7">
        <f t="shared" si="4"/>
        <v>0</v>
      </c>
      <c r="U235" t="e">
        <f>VLOOKUP(B235,'Packaged Beer &amp; Cider'!$A$4:$A$28,1,FALSE)</f>
        <v>#N/A</v>
      </c>
    </row>
    <row r="236" spans="1:21" x14ac:dyDescent="0.25">
      <c r="A236" s="3">
        <v>11091</v>
      </c>
      <c r="B236" s="4" t="s">
        <v>1696</v>
      </c>
      <c r="C236" s="3">
        <v>40952</v>
      </c>
      <c r="D236" s="4" t="s">
        <v>1697</v>
      </c>
      <c r="E236" s="3">
        <v>4.5999999999999996</v>
      </c>
      <c r="F236" s="4" t="s">
        <v>92</v>
      </c>
      <c r="G236" s="3">
        <v>0.1833333</v>
      </c>
      <c r="H236" s="5"/>
      <c r="I236" s="6">
        <v>0</v>
      </c>
      <c r="J236" s="4" t="s">
        <v>1691</v>
      </c>
      <c r="K236" s="6">
        <v>59.27</v>
      </c>
      <c r="L236" s="6"/>
      <c r="M236" s="6"/>
      <c r="N236" s="6"/>
      <c r="O236" s="6">
        <v>58.804832567000005</v>
      </c>
      <c r="P236">
        <f>IFERROR(IF(VLOOKUP(B236,'Packaged Beer &amp; Cider'!A:A,1,0)=B236,1,0),0)</f>
        <v>0</v>
      </c>
      <c r="Q236">
        <f>IFERROR(IF(VLOOKUP($B236,Wines!$A:$A,1,0)=$B236,1,0),0)</f>
        <v>0</v>
      </c>
      <c r="R236">
        <f>IFERROR(IF(VLOOKUP($B236,Spirits!$A:$A,1,0)=$B236,1,0),0)</f>
        <v>0</v>
      </c>
      <c r="S236" s="7">
        <f t="shared" si="4"/>
        <v>0</v>
      </c>
      <c r="U236" t="e">
        <f>VLOOKUP(B236,'Packaged Beer &amp; Cider'!$A$4:$A$28,1,FALSE)</f>
        <v>#N/A</v>
      </c>
    </row>
    <row r="237" spans="1:21" x14ac:dyDescent="0.25">
      <c r="A237" s="3">
        <v>11460</v>
      </c>
      <c r="B237" s="4" t="s">
        <v>1698</v>
      </c>
      <c r="C237" s="3">
        <v>81645</v>
      </c>
      <c r="D237" s="4" t="s">
        <v>1699</v>
      </c>
      <c r="E237" s="3">
        <v>4.5999999999999996</v>
      </c>
      <c r="F237" s="4" t="s">
        <v>92</v>
      </c>
      <c r="G237" s="3">
        <v>4.8888899999999999E-2</v>
      </c>
      <c r="H237" s="5"/>
      <c r="I237" s="6">
        <v>47.29</v>
      </c>
      <c r="J237" s="4" t="s">
        <v>1691</v>
      </c>
      <c r="K237" s="6">
        <v>23.55</v>
      </c>
      <c r="L237" s="6"/>
      <c r="M237" s="6"/>
      <c r="N237" s="6"/>
      <c r="O237" s="6">
        <v>24.673955810999999</v>
      </c>
      <c r="P237">
        <f>IFERROR(IF(VLOOKUP(B237,'Packaged Beer &amp; Cider'!A:A,1,0)=B237,1,0),0)</f>
        <v>0</v>
      </c>
      <c r="Q237">
        <f>IFERROR(IF(VLOOKUP($B237,Wines!$A:$A,1,0)=$B237,1,0),0)</f>
        <v>0</v>
      </c>
      <c r="R237">
        <f>IFERROR(IF(VLOOKUP($B237,Spirits!$A:$A,1,0)=$B237,1,0),0)</f>
        <v>0</v>
      </c>
      <c r="S237" s="7">
        <f t="shared" si="4"/>
        <v>0</v>
      </c>
      <c r="U237" t="e">
        <f>VLOOKUP(B237,'Packaged Beer &amp; Cider'!$A$4:$A$28,1,FALSE)</f>
        <v>#N/A</v>
      </c>
    </row>
    <row r="238" spans="1:21" x14ac:dyDescent="0.25">
      <c r="A238" s="3">
        <v>11551</v>
      </c>
      <c r="B238" s="4" t="s">
        <v>1700</v>
      </c>
      <c r="C238" s="3">
        <v>87593</v>
      </c>
      <c r="D238" s="4" t="s">
        <v>1701</v>
      </c>
      <c r="E238" s="3">
        <v>4.5999999999999996</v>
      </c>
      <c r="F238" s="4" t="s">
        <v>92</v>
      </c>
      <c r="G238" s="3">
        <v>0.61111110000000002</v>
      </c>
      <c r="H238" s="5"/>
      <c r="I238" s="6">
        <v>466.6</v>
      </c>
      <c r="J238" s="4" t="s">
        <v>1691</v>
      </c>
      <c r="K238" s="6">
        <v>195.21</v>
      </c>
      <c r="L238" s="6"/>
      <c r="M238" s="6"/>
      <c r="N238" s="6"/>
      <c r="O238" s="6">
        <v>193.65944418900003</v>
      </c>
      <c r="P238">
        <f>IFERROR(IF(VLOOKUP(B238,'Packaged Beer &amp; Cider'!A:A,1,0)=B238,1,0),0)</f>
        <v>0</v>
      </c>
      <c r="Q238">
        <f>IFERROR(IF(VLOOKUP($B238,Wines!$A:$A,1,0)=$B238,1,0),0)</f>
        <v>0</v>
      </c>
      <c r="R238">
        <f>IFERROR(IF(VLOOKUP($B238,Spirits!$A:$A,1,0)=$B238,1,0),0)</f>
        <v>0</v>
      </c>
      <c r="S238" s="7">
        <f t="shared" si="4"/>
        <v>0</v>
      </c>
      <c r="U238" t="e">
        <f>VLOOKUP(B238,'Packaged Beer &amp; Cider'!$A$4:$A$28,1,FALSE)</f>
        <v>#N/A</v>
      </c>
    </row>
    <row r="239" spans="1:21" x14ac:dyDescent="0.25">
      <c r="A239" s="3">
        <v>7475</v>
      </c>
      <c r="B239" s="4" t="s">
        <v>1702</v>
      </c>
      <c r="C239" s="3">
        <v>4838</v>
      </c>
      <c r="D239" s="4" t="s">
        <v>1703</v>
      </c>
      <c r="E239" s="3">
        <v>4</v>
      </c>
      <c r="F239" s="4" t="s">
        <v>61</v>
      </c>
      <c r="G239" s="3">
        <v>0.30555549999999998</v>
      </c>
      <c r="H239" s="5"/>
      <c r="I239" s="6">
        <v>192.68</v>
      </c>
      <c r="J239" s="4" t="s">
        <v>1691</v>
      </c>
      <c r="K239" s="6">
        <v>102.92</v>
      </c>
      <c r="L239" s="6"/>
      <c r="M239" s="6"/>
      <c r="N239" s="6"/>
      <c r="O239" s="6">
        <v>76.084720945000001</v>
      </c>
      <c r="P239">
        <f>IFERROR(IF(VLOOKUP(B239,'Packaged Beer &amp; Cider'!A:A,1,0)=B239,1,0),0)</f>
        <v>0</v>
      </c>
      <c r="Q239">
        <f>IFERROR(IF(VLOOKUP($B239,Wines!$A:$A,1,0)=$B239,1,0),0)</f>
        <v>0</v>
      </c>
      <c r="R239">
        <f>IFERROR(IF(VLOOKUP($B239,Spirits!$A:$A,1,0)=$B239,1,0),0)</f>
        <v>0</v>
      </c>
      <c r="S239" s="7">
        <f t="shared" si="4"/>
        <v>0</v>
      </c>
      <c r="U239" t="e">
        <f>VLOOKUP(B239,'Packaged Beer &amp; Cider'!$A$4:$A$28,1,FALSE)</f>
        <v>#N/A</v>
      </c>
    </row>
    <row r="240" spans="1:21" x14ac:dyDescent="0.25">
      <c r="A240" s="3">
        <v>7476</v>
      </c>
      <c r="B240" s="4" t="s">
        <v>1704</v>
      </c>
      <c r="C240" s="3">
        <v>4839</v>
      </c>
      <c r="D240" s="4" t="s">
        <v>1705</v>
      </c>
      <c r="E240" s="3">
        <v>4</v>
      </c>
      <c r="F240" s="4" t="s">
        <v>61</v>
      </c>
      <c r="G240" s="3">
        <v>0.61111110000000002</v>
      </c>
      <c r="H240" s="5"/>
      <c r="I240" s="6">
        <v>381.99</v>
      </c>
      <c r="J240" s="4" t="s">
        <v>1691</v>
      </c>
      <c r="K240" s="6">
        <v>205.85</v>
      </c>
      <c r="L240" s="6"/>
      <c r="M240" s="6"/>
      <c r="N240" s="6"/>
      <c r="O240" s="6">
        <v>146.469444189</v>
      </c>
      <c r="P240">
        <f>IFERROR(IF(VLOOKUP(B240,'Packaged Beer &amp; Cider'!A:A,1,0)=B240,1,0),0)</f>
        <v>0</v>
      </c>
      <c r="Q240">
        <f>IFERROR(IF(VLOOKUP($B240,Wines!$A:$A,1,0)=$B240,1,0),0)</f>
        <v>0</v>
      </c>
      <c r="R240">
        <f>IFERROR(IF(VLOOKUP($B240,Spirits!$A:$A,1,0)=$B240,1,0),0)</f>
        <v>0</v>
      </c>
      <c r="S240" s="7">
        <f t="shared" si="4"/>
        <v>0</v>
      </c>
      <c r="U240" t="e">
        <f>VLOOKUP(B240,'Packaged Beer &amp; Cider'!$A$4:$A$28,1,FALSE)</f>
        <v>#N/A</v>
      </c>
    </row>
    <row r="241" spans="1:21" x14ac:dyDescent="0.25">
      <c r="A241" s="3">
        <v>7460</v>
      </c>
      <c r="B241" s="4" t="s">
        <v>1706</v>
      </c>
      <c r="C241" s="3">
        <v>48050</v>
      </c>
      <c r="D241" s="4" t="s">
        <v>1707</v>
      </c>
      <c r="E241" s="3">
        <v>4.8</v>
      </c>
      <c r="F241" s="4" t="s">
        <v>95</v>
      </c>
      <c r="G241" s="3">
        <v>0.30555549999999998</v>
      </c>
      <c r="H241" s="5"/>
      <c r="I241" s="6">
        <v>211.14</v>
      </c>
      <c r="J241" s="4" t="s">
        <v>1691</v>
      </c>
      <c r="K241" s="6">
        <v>64.489999999999995</v>
      </c>
      <c r="L241" s="6"/>
      <c r="M241" s="6"/>
      <c r="N241" s="6"/>
      <c r="O241" s="6">
        <v>71.514720944999993</v>
      </c>
      <c r="P241">
        <f>IFERROR(IF(VLOOKUP(B241,'Packaged Beer &amp; Cider'!A:A,1,0)=B241,1,0),0)</f>
        <v>0</v>
      </c>
      <c r="Q241">
        <f>IFERROR(IF(VLOOKUP($B241,Wines!$A:$A,1,0)=$B241,1,0),0)</f>
        <v>0</v>
      </c>
      <c r="R241">
        <f>IFERROR(IF(VLOOKUP($B241,Spirits!$A:$A,1,0)=$B241,1,0),0)</f>
        <v>0</v>
      </c>
      <c r="S241" s="7">
        <f t="shared" si="4"/>
        <v>0</v>
      </c>
      <c r="U241" t="e">
        <f>VLOOKUP(B241,'Packaged Beer &amp; Cider'!$A$4:$A$28,1,FALSE)</f>
        <v>#N/A</v>
      </c>
    </row>
    <row r="242" spans="1:21" x14ac:dyDescent="0.25">
      <c r="A242" s="3">
        <v>443</v>
      </c>
      <c r="B242" s="4" t="s">
        <v>1708</v>
      </c>
      <c r="C242" s="3">
        <v>287</v>
      </c>
      <c r="D242" s="4" t="s">
        <v>1709</v>
      </c>
      <c r="E242" s="3">
        <v>3.8</v>
      </c>
      <c r="F242" s="4" t="s">
        <v>95</v>
      </c>
      <c r="G242" s="3">
        <v>0.30555549999999998</v>
      </c>
      <c r="H242" s="5"/>
      <c r="I242" s="6">
        <v>185.97</v>
      </c>
      <c r="J242" s="4" t="s">
        <v>1691</v>
      </c>
      <c r="K242" s="6">
        <v>52</v>
      </c>
      <c r="L242" s="6"/>
      <c r="M242" s="6"/>
      <c r="N242" s="6"/>
      <c r="O242" s="6">
        <v>59.024720944999999</v>
      </c>
      <c r="P242">
        <f>IFERROR(IF(VLOOKUP(B242,'Packaged Beer &amp; Cider'!A:A,1,0)=B242,1,0),0)</f>
        <v>0</v>
      </c>
      <c r="Q242">
        <f>IFERROR(IF(VLOOKUP($B242,Wines!$A:$A,1,0)=$B242,1,0),0)</f>
        <v>0</v>
      </c>
      <c r="R242">
        <f>IFERROR(IF(VLOOKUP($B242,Spirits!$A:$A,1,0)=$B242,1,0),0)</f>
        <v>0</v>
      </c>
      <c r="S242" s="7">
        <f t="shared" si="4"/>
        <v>0</v>
      </c>
      <c r="U242" t="e">
        <f>VLOOKUP(B242,'Packaged Beer &amp; Cider'!$A$4:$A$28,1,FALSE)</f>
        <v>#N/A</v>
      </c>
    </row>
    <row r="243" spans="1:21" x14ac:dyDescent="0.25">
      <c r="A243" s="3">
        <v>10699</v>
      </c>
      <c r="B243" s="4" t="s">
        <v>1710</v>
      </c>
      <c r="C243" s="3">
        <v>4909</v>
      </c>
      <c r="D243" s="4" t="s">
        <v>1711</v>
      </c>
      <c r="E243" s="3">
        <v>3.8</v>
      </c>
      <c r="F243" s="4" t="s">
        <v>95</v>
      </c>
      <c r="G243" s="3">
        <v>0.61111110999999996</v>
      </c>
      <c r="H243" s="5"/>
      <c r="I243" s="6">
        <v>368.94</v>
      </c>
      <c r="J243" s="4" t="s">
        <v>1691</v>
      </c>
      <c r="K243" s="6">
        <v>103.97</v>
      </c>
      <c r="L243" s="6"/>
      <c r="M243" s="6"/>
      <c r="N243" s="6"/>
      <c r="O243" s="6">
        <v>118.01944441889999</v>
      </c>
      <c r="P243">
        <f>IFERROR(IF(VLOOKUP(B243,'Packaged Beer &amp; Cider'!A:A,1,0)=B243,1,0),0)</f>
        <v>0</v>
      </c>
      <c r="Q243">
        <f>IFERROR(IF(VLOOKUP($B243,Wines!$A:$A,1,0)=$B243,1,0),0)</f>
        <v>0</v>
      </c>
      <c r="R243">
        <f>IFERROR(IF(VLOOKUP($B243,Spirits!$A:$A,1,0)=$B243,1,0),0)</f>
        <v>0</v>
      </c>
      <c r="S243" s="7">
        <f t="shared" si="4"/>
        <v>0</v>
      </c>
      <c r="U243" t="e">
        <f>VLOOKUP(B243,'Packaged Beer &amp; Cider'!$A$4:$A$28,1,FALSE)</f>
        <v>#N/A</v>
      </c>
    </row>
    <row r="244" spans="1:21" x14ac:dyDescent="0.25">
      <c r="A244" s="3">
        <v>11465</v>
      </c>
      <c r="B244" s="4" t="s">
        <v>1712</v>
      </c>
      <c r="C244" s="3">
        <v>62255</v>
      </c>
      <c r="D244" s="4" t="s">
        <v>1713</v>
      </c>
      <c r="E244" s="3">
        <v>4.3</v>
      </c>
      <c r="F244" s="4" t="s">
        <v>61</v>
      </c>
      <c r="G244" s="3">
        <v>0.30555549999999998</v>
      </c>
      <c r="H244" s="5"/>
      <c r="I244" s="6">
        <v>227.5</v>
      </c>
      <c r="J244" s="4" t="s">
        <v>1691</v>
      </c>
      <c r="K244" s="6">
        <v>125.51</v>
      </c>
      <c r="L244" s="6"/>
      <c r="M244" s="6"/>
      <c r="N244" s="6"/>
      <c r="O244" s="6">
        <v>132.534720945</v>
      </c>
      <c r="P244">
        <f>IFERROR(IF(VLOOKUP(B244,'Packaged Beer &amp; Cider'!A:A,1,0)=B244,1,0),0)</f>
        <v>0</v>
      </c>
      <c r="Q244">
        <f>IFERROR(IF(VLOOKUP($B244,Wines!$A:$A,1,0)=$B244,1,0),0)</f>
        <v>0</v>
      </c>
      <c r="R244">
        <f>IFERROR(IF(VLOOKUP($B244,Spirits!$A:$A,1,0)=$B244,1,0),0)</f>
        <v>0</v>
      </c>
      <c r="S244" s="7">
        <f t="shared" si="4"/>
        <v>0</v>
      </c>
      <c r="U244" t="e">
        <f>VLOOKUP(B244,'Packaged Beer &amp; Cider'!$A$4:$A$28,1,FALSE)</f>
        <v>#N/A</v>
      </c>
    </row>
    <row r="245" spans="1:21" x14ac:dyDescent="0.25">
      <c r="A245" s="3">
        <v>6837</v>
      </c>
      <c r="B245" s="4" t="s">
        <v>1714</v>
      </c>
      <c r="C245" s="3">
        <v>40946</v>
      </c>
      <c r="D245" s="4" t="s">
        <v>1715</v>
      </c>
      <c r="E245" s="3">
        <v>4</v>
      </c>
      <c r="F245" s="4" t="s">
        <v>61</v>
      </c>
      <c r="G245" s="3">
        <v>0.30555549999999998</v>
      </c>
      <c r="H245" s="5"/>
      <c r="I245" s="6">
        <v>210.06</v>
      </c>
      <c r="J245" s="4" t="s">
        <v>1691</v>
      </c>
      <c r="K245" s="6">
        <v>101.31</v>
      </c>
      <c r="L245" s="6"/>
      <c r="M245" s="6"/>
      <c r="N245" s="6"/>
      <c r="O245" s="6">
        <v>75.514720944999993</v>
      </c>
      <c r="P245">
        <f>IFERROR(IF(VLOOKUP(B245,'Packaged Beer &amp; Cider'!A:A,1,0)=B245,1,0),0)</f>
        <v>0</v>
      </c>
      <c r="Q245">
        <f>IFERROR(IF(VLOOKUP($B245,Wines!$A:$A,1,0)=$B245,1,0),0)</f>
        <v>0</v>
      </c>
      <c r="R245">
        <f>IFERROR(IF(VLOOKUP($B245,Spirits!$A:$A,1,0)=$B245,1,0),0)</f>
        <v>0</v>
      </c>
      <c r="S245" s="7">
        <f t="shared" si="4"/>
        <v>0</v>
      </c>
      <c r="U245" t="e">
        <f>VLOOKUP(B245,'Packaged Beer &amp; Cider'!$A$4:$A$28,1,FALSE)</f>
        <v>#N/A</v>
      </c>
    </row>
    <row r="246" spans="1:21" x14ac:dyDescent="0.25">
      <c r="A246" s="3">
        <v>11528</v>
      </c>
      <c r="B246" s="4" t="s">
        <v>1716</v>
      </c>
      <c r="C246" s="3">
        <v>70500</v>
      </c>
      <c r="D246" s="4" t="s">
        <v>1717</v>
      </c>
      <c r="E246" s="3">
        <v>4</v>
      </c>
      <c r="F246" s="4" t="s">
        <v>61</v>
      </c>
      <c r="G246" s="3">
        <v>0.61111110000000002</v>
      </c>
      <c r="H246" s="5"/>
      <c r="I246" s="6">
        <v>416.45</v>
      </c>
      <c r="J246" s="4" t="s">
        <v>1691</v>
      </c>
      <c r="K246" s="6">
        <v>202.62</v>
      </c>
      <c r="L246" s="6"/>
      <c r="M246" s="6"/>
      <c r="N246" s="6"/>
      <c r="O246" s="6">
        <v>151.029444189</v>
      </c>
      <c r="P246">
        <f>IFERROR(IF(VLOOKUP(B246,'Packaged Beer &amp; Cider'!A:A,1,0)=B246,1,0),0)</f>
        <v>0</v>
      </c>
      <c r="Q246">
        <f>IFERROR(IF(VLOOKUP($B246,Wines!$A:$A,1,0)=$B246,1,0),0)</f>
        <v>0</v>
      </c>
      <c r="R246">
        <f>IFERROR(IF(VLOOKUP($B246,Spirits!$A:$A,1,0)=$B246,1,0),0)</f>
        <v>0</v>
      </c>
      <c r="S246" s="7">
        <f t="shared" si="4"/>
        <v>0</v>
      </c>
      <c r="U246" t="e">
        <f>VLOOKUP(B246,'Packaged Beer &amp; Cider'!$A$4:$A$28,1,FALSE)</f>
        <v>#N/A</v>
      </c>
    </row>
    <row r="247" spans="1:21" x14ac:dyDescent="0.25">
      <c r="A247" s="3">
        <v>6724</v>
      </c>
      <c r="B247" s="4" t="s">
        <v>1718</v>
      </c>
      <c r="C247" s="3">
        <v>69353</v>
      </c>
      <c r="D247" s="4" t="s">
        <v>1719</v>
      </c>
      <c r="E247" s="3">
        <v>4.5999999999999996</v>
      </c>
      <c r="F247" s="4" t="s">
        <v>165</v>
      </c>
      <c r="G247" s="3">
        <v>0.30555549999999998</v>
      </c>
      <c r="H247" s="5"/>
      <c r="I247" s="6">
        <v>227.44</v>
      </c>
      <c r="J247" s="4" t="s">
        <v>1691</v>
      </c>
      <c r="K247" s="6">
        <v>99.76</v>
      </c>
      <c r="L247" s="6"/>
      <c r="M247" s="6"/>
      <c r="N247" s="6"/>
      <c r="O247" s="6">
        <v>106.784720945</v>
      </c>
      <c r="P247">
        <f>IFERROR(IF(VLOOKUP(B247,'Packaged Beer &amp; Cider'!A:A,1,0)=B247,1,0),0)</f>
        <v>0</v>
      </c>
      <c r="Q247">
        <f>IFERROR(IF(VLOOKUP($B247,Wines!$A:$A,1,0)=$B247,1,0),0)</f>
        <v>0</v>
      </c>
      <c r="R247">
        <f>IFERROR(IF(VLOOKUP($B247,Spirits!$A:$A,1,0)=$B247,1,0),0)</f>
        <v>0</v>
      </c>
      <c r="S247" s="7">
        <f t="shared" si="4"/>
        <v>0</v>
      </c>
      <c r="U247" t="e">
        <f>VLOOKUP(B247,'Packaged Beer &amp; Cider'!$A$4:$A$28,1,FALSE)</f>
        <v>#N/A</v>
      </c>
    </row>
    <row r="248" spans="1:21" x14ac:dyDescent="0.25">
      <c r="A248" s="3">
        <v>4975</v>
      </c>
      <c r="B248" s="4" t="s">
        <v>1720</v>
      </c>
      <c r="C248" s="3">
        <v>140</v>
      </c>
      <c r="D248" s="4" t="s">
        <v>1721</v>
      </c>
      <c r="E248" s="3">
        <v>4</v>
      </c>
      <c r="F248" s="4" t="s">
        <v>92</v>
      </c>
      <c r="G248" s="3">
        <v>0.30555549999999998</v>
      </c>
      <c r="H248" s="5"/>
      <c r="I248" s="6">
        <v>186.24</v>
      </c>
      <c r="J248" s="4" t="s">
        <v>1691</v>
      </c>
      <c r="K248" s="6">
        <v>57.08</v>
      </c>
      <c r="L248" s="6"/>
      <c r="M248" s="6"/>
      <c r="N248" s="6"/>
      <c r="O248" s="6">
        <v>57.409720944999997</v>
      </c>
      <c r="P248">
        <f>IFERROR(IF(VLOOKUP(B248,'Packaged Beer &amp; Cider'!A:A,1,0)=B248,1,0),0)</f>
        <v>0</v>
      </c>
      <c r="Q248">
        <f>IFERROR(IF(VLOOKUP($B248,Wines!$A:$A,1,0)=$B248,1,0),0)</f>
        <v>0</v>
      </c>
      <c r="R248">
        <f>IFERROR(IF(VLOOKUP($B248,Spirits!$A:$A,1,0)=$B248,1,0),0)</f>
        <v>0</v>
      </c>
      <c r="S248" s="7">
        <f t="shared" si="4"/>
        <v>0</v>
      </c>
      <c r="U248" t="e">
        <f>VLOOKUP(B248,'Packaged Beer &amp; Cider'!$A$4:$A$28,1,FALSE)</f>
        <v>#N/A</v>
      </c>
    </row>
    <row r="249" spans="1:21" x14ac:dyDescent="0.25">
      <c r="A249" s="3">
        <v>4980</v>
      </c>
      <c r="B249" s="4" t="s">
        <v>1722</v>
      </c>
      <c r="C249" s="3">
        <v>139</v>
      </c>
      <c r="D249" s="4" t="s">
        <v>1723</v>
      </c>
      <c r="E249" s="3">
        <v>4</v>
      </c>
      <c r="F249" s="4" t="s">
        <v>92</v>
      </c>
      <c r="G249" s="3">
        <v>0.61111110000000002</v>
      </c>
      <c r="H249" s="5"/>
      <c r="I249" s="6">
        <v>370.1</v>
      </c>
      <c r="J249" s="4" t="s">
        <v>1691</v>
      </c>
      <c r="K249" s="6">
        <v>113.87</v>
      </c>
      <c r="L249" s="6"/>
      <c r="M249" s="6"/>
      <c r="N249" s="6"/>
      <c r="O249" s="6">
        <v>114.53044418900001</v>
      </c>
      <c r="P249">
        <f>IFERROR(IF(VLOOKUP(B249,'Packaged Beer &amp; Cider'!A:A,1,0)=B249,1,0),0)</f>
        <v>0</v>
      </c>
      <c r="Q249">
        <f>IFERROR(IF(VLOOKUP($B249,Wines!$A:$A,1,0)=$B249,1,0),0)</f>
        <v>0</v>
      </c>
      <c r="R249">
        <f>IFERROR(IF(VLOOKUP($B249,Spirits!$A:$A,1,0)=$B249,1,0),0)</f>
        <v>0</v>
      </c>
      <c r="S249" s="7">
        <f t="shared" si="4"/>
        <v>0</v>
      </c>
      <c r="U249" t="e">
        <f>VLOOKUP(B249,'Packaged Beer &amp; Cider'!$A$4:$A$28,1,FALSE)</f>
        <v>#N/A</v>
      </c>
    </row>
    <row r="250" spans="1:21" x14ac:dyDescent="0.25">
      <c r="A250" s="3">
        <v>5187</v>
      </c>
      <c r="B250" s="4" t="s">
        <v>1724</v>
      </c>
      <c r="C250" s="3">
        <v>2632</v>
      </c>
      <c r="D250" s="4" t="s">
        <v>1725</v>
      </c>
      <c r="E250" s="3">
        <v>5</v>
      </c>
      <c r="F250" s="4" t="s">
        <v>92</v>
      </c>
      <c r="G250" s="3">
        <v>0.30555549999999998</v>
      </c>
      <c r="H250" s="5"/>
      <c r="I250" s="6">
        <v>225.23</v>
      </c>
      <c r="J250" s="4" t="s">
        <v>1691</v>
      </c>
      <c r="K250" s="6">
        <v>74.62</v>
      </c>
      <c r="L250" s="6"/>
      <c r="M250" s="6"/>
      <c r="N250" s="6"/>
      <c r="O250" s="6">
        <v>74.644720945000003</v>
      </c>
      <c r="P250">
        <f>IFERROR(IF(VLOOKUP(B250,'Packaged Beer &amp; Cider'!A:A,1,0)=B250,1,0),0)</f>
        <v>0</v>
      </c>
      <c r="Q250">
        <f>IFERROR(IF(VLOOKUP($B250,Wines!$A:$A,1,0)=$B250,1,0),0)</f>
        <v>0</v>
      </c>
      <c r="R250">
        <f>IFERROR(IF(VLOOKUP($B250,Spirits!$A:$A,1,0)=$B250,1,0),0)</f>
        <v>0</v>
      </c>
      <c r="S250" s="7">
        <f t="shared" si="4"/>
        <v>0</v>
      </c>
      <c r="U250" t="e">
        <f>VLOOKUP(B250,'Packaged Beer &amp; Cider'!$A$4:$A$28,1,FALSE)</f>
        <v>#N/A</v>
      </c>
    </row>
    <row r="251" spans="1:21" x14ac:dyDescent="0.25">
      <c r="A251" s="3">
        <v>11456</v>
      </c>
      <c r="B251" s="4" t="s">
        <v>1726</v>
      </c>
      <c r="C251" s="3">
        <v>81190</v>
      </c>
      <c r="D251" s="4" t="s">
        <v>1727</v>
      </c>
      <c r="E251" s="3">
        <v>0</v>
      </c>
      <c r="F251" s="4" t="s">
        <v>92</v>
      </c>
      <c r="G251" s="3">
        <v>4.8888887999999998E-2</v>
      </c>
      <c r="H251" s="5"/>
      <c r="I251" s="6">
        <v>35.6</v>
      </c>
      <c r="J251" s="4" t="s">
        <v>1691</v>
      </c>
      <c r="K251" s="6">
        <v>14.49</v>
      </c>
      <c r="L251" s="6"/>
      <c r="M251" s="6"/>
      <c r="N251" s="6"/>
      <c r="O251" s="6">
        <v>14.81395553512</v>
      </c>
      <c r="P251">
        <f>IFERROR(IF(VLOOKUP(B251,'Packaged Beer &amp; Cider'!A:A,1,0)=B251,1,0),0)</f>
        <v>0</v>
      </c>
      <c r="Q251">
        <f>IFERROR(IF(VLOOKUP($B251,Wines!$A:$A,1,0)=$B251,1,0),0)</f>
        <v>0</v>
      </c>
      <c r="R251">
        <f>IFERROR(IF(VLOOKUP($B251,Spirits!$A:$A,1,0)=$B251,1,0),0)</f>
        <v>0</v>
      </c>
      <c r="S251" s="7">
        <f t="shared" si="4"/>
        <v>0</v>
      </c>
      <c r="U251" t="e">
        <f>VLOOKUP(B251,'Packaged Beer &amp; Cider'!$A$4:$A$28,1,FALSE)</f>
        <v>#N/A</v>
      </c>
    </row>
    <row r="252" spans="1:21" x14ac:dyDescent="0.25">
      <c r="A252" s="3">
        <v>4429</v>
      </c>
      <c r="B252" s="4" t="s">
        <v>1728</v>
      </c>
      <c r="C252" s="3">
        <v>47515</v>
      </c>
      <c r="D252" s="4" t="s">
        <v>1729</v>
      </c>
      <c r="E252" s="3">
        <v>4.0999999999999996</v>
      </c>
      <c r="F252" s="4" t="s">
        <v>1730</v>
      </c>
      <c r="G252" s="3">
        <v>0.30555549999999998</v>
      </c>
      <c r="H252" s="5"/>
      <c r="I252" s="6">
        <v>174.52</v>
      </c>
      <c r="J252" s="4" t="s">
        <v>1691</v>
      </c>
      <c r="K252" s="6">
        <v>51.82</v>
      </c>
      <c r="L252" s="6"/>
      <c r="M252" s="6"/>
      <c r="N252" s="6"/>
      <c r="O252" s="6">
        <v>59.761387444999997</v>
      </c>
      <c r="P252">
        <f>IFERROR(IF(VLOOKUP(B252,'Packaged Beer &amp; Cider'!A:A,1,0)=B252,1,0),0)</f>
        <v>0</v>
      </c>
      <c r="Q252">
        <f>IFERROR(IF(VLOOKUP($B252,Wines!$A:$A,1,0)=$B252,1,0),0)</f>
        <v>0</v>
      </c>
      <c r="R252">
        <f>IFERROR(IF(VLOOKUP($B252,Spirits!$A:$A,1,0)=$B252,1,0),0)</f>
        <v>0</v>
      </c>
      <c r="S252" s="7">
        <f t="shared" si="4"/>
        <v>0</v>
      </c>
      <c r="U252" t="e">
        <f>VLOOKUP(B252,'Packaged Beer &amp; Cider'!$A$4:$A$28,1,FALSE)</f>
        <v>#N/A</v>
      </c>
    </row>
    <row r="253" spans="1:21" x14ac:dyDescent="0.25">
      <c r="A253" s="3">
        <v>5896</v>
      </c>
      <c r="B253" s="4" t="s">
        <v>1731</v>
      </c>
      <c r="C253" s="3">
        <v>211</v>
      </c>
      <c r="D253" s="4" t="s">
        <v>1732</v>
      </c>
      <c r="E253" s="3">
        <v>5</v>
      </c>
      <c r="F253" s="4" t="s">
        <v>92</v>
      </c>
      <c r="G253" s="3">
        <v>0.30555549999999998</v>
      </c>
      <c r="H253" s="5"/>
      <c r="I253" s="6">
        <v>218.61</v>
      </c>
      <c r="J253" s="4" t="s">
        <v>1691</v>
      </c>
      <c r="K253" s="6">
        <v>67.010000000000005</v>
      </c>
      <c r="L253" s="6"/>
      <c r="M253" s="6"/>
      <c r="N253" s="6"/>
      <c r="O253" s="6">
        <v>70.795720944999999</v>
      </c>
      <c r="P253">
        <f>IFERROR(IF(VLOOKUP(B253,'Packaged Beer &amp; Cider'!A:A,1,0)=B253,1,0),0)</f>
        <v>0</v>
      </c>
      <c r="Q253">
        <f>IFERROR(IF(VLOOKUP($B253,Wines!$A:$A,1,0)=$B253,1,0),0)</f>
        <v>0</v>
      </c>
      <c r="R253">
        <f>IFERROR(IF(VLOOKUP($B253,Spirits!$A:$A,1,0)=$B253,1,0),0)</f>
        <v>0</v>
      </c>
      <c r="S253" s="7">
        <f t="shared" si="4"/>
        <v>0</v>
      </c>
      <c r="U253" t="e">
        <f>VLOOKUP(B253,'Packaged Beer &amp; Cider'!$A$4:$A$28,1,FALSE)</f>
        <v>#N/A</v>
      </c>
    </row>
    <row r="254" spans="1:21" x14ac:dyDescent="0.25">
      <c r="A254" s="3">
        <v>11458</v>
      </c>
      <c r="B254" s="4" t="s">
        <v>1733</v>
      </c>
      <c r="C254" s="3">
        <v>68624</v>
      </c>
      <c r="D254" s="4" t="s">
        <v>1734</v>
      </c>
      <c r="E254" s="3">
        <v>4.5999999999999996</v>
      </c>
      <c r="F254" s="4" t="s">
        <v>92</v>
      </c>
      <c r="G254" s="3">
        <v>0.1833333</v>
      </c>
      <c r="H254" s="5"/>
      <c r="I254" s="6">
        <v>138.5</v>
      </c>
      <c r="J254" s="4" t="s">
        <v>1691</v>
      </c>
      <c r="K254" s="6">
        <v>65.239999999999995</v>
      </c>
      <c r="L254" s="6"/>
      <c r="M254" s="6"/>
      <c r="N254" s="6"/>
      <c r="O254" s="6">
        <v>69.454832566999997</v>
      </c>
      <c r="P254">
        <f>IFERROR(IF(VLOOKUP(B254,'Packaged Beer &amp; Cider'!A:A,1,0)=B254,1,0),0)</f>
        <v>0</v>
      </c>
      <c r="Q254">
        <f>IFERROR(IF(VLOOKUP($B254,Wines!$A:$A,1,0)=$B254,1,0),0)</f>
        <v>0</v>
      </c>
      <c r="R254">
        <f>IFERROR(IF(VLOOKUP($B254,Spirits!$A:$A,1,0)=$B254,1,0),0)</f>
        <v>0</v>
      </c>
      <c r="S254" s="7">
        <f t="shared" si="4"/>
        <v>0</v>
      </c>
      <c r="U254" t="e">
        <f>VLOOKUP(B254,'Packaged Beer &amp; Cider'!$A$4:$A$28,1,FALSE)</f>
        <v>#N/A</v>
      </c>
    </row>
    <row r="255" spans="1:21" x14ac:dyDescent="0.25">
      <c r="A255" s="3">
        <v>5674</v>
      </c>
      <c r="B255" s="4" t="s">
        <v>1735</v>
      </c>
      <c r="C255" s="3">
        <v>224</v>
      </c>
      <c r="D255" s="4" t="s">
        <v>1736</v>
      </c>
      <c r="E255" s="3">
        <v>5.0999999999999996</v>
      </c>
      <c r="F255" s="4" t="s">
        <v>74</v>
      </c>
      <c r="G255" s="3">
        <v>0.30555549999999998</v>
      </c>
      <c r="H255" s="5"/>
      <c r="I255" s="6">
        <v>242.95</v>
      </c>
      <c r="J255" s="4" t="s">
        <v>1691</v>
      </c>
      <c r="K255" s="6">
        <v>115.35</v>
      </c>
      <c r="L255" s="6"/>
      <c r="M255" s="6"/>
      <c r="N255" s="6"/>
      <c r="O255" s="6">
        <v>122.37472094499999</v>
      </c>
      <c r="P255">
        <f>IFERROR(IF(VLOOKUP(B255,'Packaged Beer &amp; Cider'!A:A,1,0)=B255,1,0),0)</f>
        <v>0</v>
      </c>
      <c r="Q255">
        <f>IFERROR(IF(VLOOKUP($B255,Wines!$A:$A,1,0)=$B255,1,0),0)</f>
        <v>0</v>
      </c>
      <c r="R255">
        <f>IFERROR(IF(VLOOKUP($B255,Spirits!$A:$A,1,0)=$B255,1,0),0)</f>
        <v>0</v>
      </c>
      <c r="S255" s="7">
        <f t="shared" si="4"/>
        <v>0</v>
      </c>
      <c r="U255" t="e">
        <f>VLOOKUP(B255,'Packaged Beer &amp; Cider'!$A$4:$A$28,1,FALSE)</f>
        <v>#N/A</v>
      </c>
    </row>
    <row r="256" spans="1:21" x14ac:dyDescent="0.25">
      <c r="A256" s="3">
        <v>7182</v>
      </c>
      <c r="B256" s="4" t="s">
        <v>1737</v>
      </c>
      <c r="C256" s="3">
        <v>40950</v>
      </c>
      <c r="D256" s="4" t="s">
        <v>1738</v>
      </c>
      <c r="E256" s="3">
        <v>4.4000000000000004</v>
      </c>
      <c r="F256" s="4" t="s">
        <v>74</v>
      </c>
      <c r="G256" s="3">
        <v>0.1833333</v>
      </c>
      <c r="H256" s="5"/>
      <c r="I256" s="6">
        <v>133.07</v>
      </c>
      <c r="J256" s="4" t="s">
        <v>1691</v>
      </c>
      <c r="K256" s="6">
        <v>57.4</v>
      </c>
      <c r="L256" s="6"/>
      <c r="M256" s="6"/>
      <c r="N256" s="6"/>
      <c r="O256" s="6">
        <v>61.614832567000001</v>
      </c>
      <c r="P256">
        <f>IFERROR(IF(VLOOKUP(B256,'Packaged Beer &amp; Cider'!A:A,1,0)=B256,1,0),0)</f>
        <v>0</v>
      </c>
      <c r="Q256">
        <f>IFERROR(IF(VLOOKUP($B256,Wines!$A:$A,1,0)=$B256,1,0),0)</f>
        <v>0</v>
      </c>
      <c r="R256">
        <f>IFERROR(IF(VLOOKUP($B256,Spirits!$A:$A,1,0)=$B256,1,0),0)</f>
        <v>0</v>
      </c>
      <c r="S256" s="7">
        <f t="shared" si="4"/>
        <v>0</v>
      </c>
      <c r="U256" t="e">
        <f>VLOOKUP(B256,'Packaged Beer &amp; Cider'!$A$4:$A$28,1,FALSE)</f>
        <v>#N/A</v>
      </c>
    </row>
    <row r="257" spans="1:21" x14ac:dyDescent="0.25">
      <c r="A257" s="3">
        <v>11199</v>
      </c>
      <c r="B257" s="4" t="s">
        <v>1739</v>
      </c>
      <c r="C257" s="3">
        <v>60786</v>
      </c>
      <c r="D257" s="4" t="s">
        <v>1740</v>
      </c>
      <c r="E257" s="3">
        <v>4</v>
      </c>
      <c r="F257" s="4" t="s">
        <v>61</v>
      </c>
      <c r="G257" s="3">
        <v>0.30555549999999998</v>
      </c>
      <c r="H257" s="5"/>
      <c r="I257" s="6">
        <v>214.47</v>
      </c>
      <c r="J257" s="4" t="s">
        <v>1691</v>
      </c>
      <c r="K257" s="6">
        <v>103.71</v>
      </c>
      <c r="L257" s="6"/>
      <c r="M257" s="6"/>
      <c r="N257" s="6"/>
      <c r="O257" s="6">
        <v>70.824720944999996</v>
      </c>
      <c r="P257">
        <f>IFERROR(IF(VLOOKUP(B257,'Packaged Beer &amp; Cider'!A:A,1,0)=B257,1,0),0)</f>
        <v>0</v>
      </c>
      <c r="Q257">
        <f>IFERROR(IF(VLOOKUP($B257,Wines!$A:$A,1,0)=$B257,1,0),0)</f>
        <v>0</v>
      </c>
      <c r="R257">
        <f>IFERROR(IF(VLOOKUP($B257,Spirits!$A:$A,1,0)=$B257,1,0),0)</f>
        <v>0</v>
      </c>
      <c r="S257" s="7">
        <f t="shared" si="4"/>
        <v>0</v>
      </c>
      <c r="U257" t="e">
        <f>VLOOKUP(B257,'Packaged Beer &amp; Cider'!$A$4:$A$28,1,FALSE)</f>
        <v>#N/A</v>
      </c>
    </row>
    <row r="258" spans="1:21" x14ac:dyDescent="0.25">
      <c r="A258" s="3">
        <v>10808</v>
      </c>
      <c r="B258" s="4" t="s">
        <v>1741</v>
      </c>
      <c r="C258" s="3">
        <v>38699</v>
      </c>
      <c r="D258" s="4" t="s">
        <v>1742</v>
      </c>
      <c r="E258" s="3">
        <v>4</v>
      </c>
      <c r="F258" s="4" t="s">
        <v>43</v>
      </c>
      <c r="G258" s="3">
        <v>0.18333332999999999</v>
      </c>
      <c r="H258" s="5"/>
      <c r="I258" s="6">
        <v>119.71</v>
      </c>
      <c r="J258" s="4" t="s">
        <v>1691</v>
      </c>
      <c r="K258" s="6">
        <v>39.94</v>
      </c>
      <c r="L258" s="6"/>
      <c r="M258" s="6"/>
      <c r="N258" s="6"/>
      <c r="O258" s="6">
        <v>44.704833246699998</v>
      </c>
      <c r="P258">
        <f>IFERROR(IF(VLOOKUP(B258,'Packaged Beer &amp; Cider'!A:A,1,0)=B258,1,0),0)</f>
        <v>0</v>
      </c>
      <c r="Q258">
        <f>IFERROR(IF(VLOOKUP($B258,Wines!$A:$A,1,0)=$B258,1,0),0)</f>
        <v>0</v>
      </c>
      <c r="R258">
        <f>IFERROR(IF(VLOOKUP($B258,Spirits!$A:$A,1,0)=$B258,1,0),0)</f>
        <v>0</v>
      </c>
      <c r="S258" s="7">
        <f t="shared" si="4"/>
        <v>0</v>
      </c>
      <c r="U258" t="e">
        <f>VLOOKUP(B258,'Packaged Beer &amp; Cider'!$A$4:$A$28,1,FALSE)</f>
        <v>#N/A</v>
      </c>
    </row>
    <row r="259" spans="1:21" x14ac:dyDescent="0.25">
      <c r="A259" s="3">
        <v>6009</v>
      </c>
      <c r="B259" s="4" t="s">
        <v>1743</v>
      </c>
      <c r="C259" s="3">
        <v>19196</v>
      </c>
      <c r="D259" s="4" t="s">
        <v>1744</v>
      </c>
      <c r="E259" s="3">
        <v>5</v>
      </c>
      <c r="F259" s="4" t="s">
        <v>95</v>
      </c>
      <c r="G259" s="3">
        <v>0.30555549999999998</v>
      </c>
      <c r="H259" s="5"/>
      <c r="I259" s="6">
        <v>230.45</v>
      </c>
      <c r="J259" s="4" t="s">
        <v>1691</v>
      </c>
      <c r="K259" s="6">
        <v>72.209999999999994</v>
      </c>
      <c r="L259" s="6"/>
      <c r="M259" s="6"/>
      <c r="N259" s="6"/>
      <c r="O259" s="6">
        <v>79.234720944999992</v>
      </c>
      <c r="P259">
        <f>IFERROR(IF(VLOOKUP(B259,'Packaged Beer &amp; Cider'!A:A,1,0)=B259,1,0),0)</f>
        <v>0</v>
      </c>
      <c r="Q259">
        <f>IFERROR(IF(VLOOKUP($B259,Wines!$A:$A,1,0)=$B259,1,0),0)</f>
        <v>0</v>
      </c>
      <c r="R259">
        <f>IFERROR(IF(VLOOKUP($B259,Spirits!$A:$A,1,0)=$B259,1,0),0)</f>
        <v>0</v>
      </c>
      <c r="S259" s="7">
        <f t="shared" si="4"/>
        <v>0</v>
      </c>
      <c r="U259" t="e">
        <f>VLOOKUP(B259,'Packaged Beer &amp; Cider'!$A$4:$A$28,1,FALSE)</f>
        <v>#N/A</v>
      </c>
    </row>
    <row r="260" spans="1:21" x14ac:dyDescent="0.25">
      <c r="A260" s="3">
        <v>10725</v>
      </c>
      <c r="B260" s="4" t="s">
        <v>1745</v>
      </c>
      <c r="C260" s="3">
        <v>15999</v>
      </c>
      <c r="D260" s="4" t="s">
        <v>1746</v>
      </c>
      <c r="E260" s="3">
        <v>5</v>
      </c>
      <c r="F260" s="4" t="s">
        <v>61</v>
      </c>
      <c r="G260" s="3">
        <v>0.18333333330000001</v>
      </c>
      <c r="H260" s="5"/>
      <c r="I260" s="6">
        <v>139.13</v>
      </c>
      <c r="J260" s="4" t="s">
        <v>1691</v>
      </c>
      <c r="K260" s="6">
        <v>71.91</v>
      </c>
      <c r="L260" s="6"/>
      <c r="M260" s="6"/>
      <c r="N260" s="6"/>
      <c r="O260" s="6">
        <v>46.564833332566991</v>
      </c>
      <c r="P260">
        <f>IFERROR(IF(VLOOKUP(B260,'Packaged Beer &amp; Cider'!A:A,1,0)=B260,1,0),0)</f>
        <v>0</v>
      </c>
      <c r="Q260">
        <f>IFERROR(IF(VLOOKUP($B260,Wines!$A:$A,1,0)=$B260,1,0),0)</f>
        <v>0</v>
      </c>
      <c r="R260">
        <f>IFERROR(IF(VLOOKUP($B260,Spirits!$A:$A,1,0)=$B260,1,0),0)</f>
        <v>0</v>
      </c>
      <c r="S260" s="7">
        <f t="shared" si="4"/>
        <v>0</v>
      </c>
      <c r="U260" t="e">
        <f>VLOOKUP(B260,'Packaged Beer &amp; Cider'!$A$4:$A$28,1,FALSE)</f>
        <v>#N/A</v>
      </c>
    </row>
    <row r="261" spans="1:21" x14ac:dyDescent="0.25">
      <c r="A261" s="3">
        <v>11524</v>
      </c>
      <c r="B261" s="4" t="s">
        <v>1747</v>
      </c>
      <c r="C261" s="3">
        <v>85663</v>
      </c>
      <c r="D261" s="4" t="s">
        <v>1748</v>
      </c>
      <c r="E261" s="3">
        <v>4.5999999999999996</v>
      </c>
      <c r="F261" s="4" t="s">
        <v>40</v>
      </c>
      <c r="G261" s="3">
        <v>0.27777770000000002</v>
      </c>
      <c r="H261" s="5"/>
      <c r="I261" s="6">
        <v>195.88</v>
      </c>
      <c r="J261" s="4" t="s">
        <v>1691</v>
      </c>
      <c r="K261" s="6">
        <v>55.57</v>
      </c>
      <c r="L261" s="6"/>
      <c r="M261" s="6"/>
      <c r="N261" s="6"/>
      <c r="O261" s="6">
        <v>61.956109323</v>
      </c>
      <c r="P261">
        <f>IFERROR(IF(VLOOKUP(B261,'Packaged Beer &amp; Cider'!A:A,1,0)=B261,1,0),0)</f>
        <v>0</v>
      </c>
      <c r="Q261">
        <f>IFERROR(IF(VLOOKUP($B261,Wines!$A:$A,1,0)=$B261,1,0),0)</f>
        <v>0</v>
      </c>
      <c r="R261">
        <f>IFERROR(IF(VLOOKUP($B261,Spirits!$A:$A,1,0)=$B261,1,0),0)</f>
        <v>0</v>
      </c>
      <c r="S261" s="7">
        <f t="shared" si="4"/>
        <v>0</v>
      </c>
      <c r="U261" t="e">
        <f>VLOOKUP(B261,'Packaged Beer &amp; Cider'!$A$4:$A$28,1,FALSE)</f>
        <v>#N/A</v>
      </c>
    </row>
    <row r="262" spans="1:21" x14ac:dyDescent="0.25">
      <c r="A262" s="3">
        <v>1071</v>
      </c>
      <c r="B262" s="4" t="s">
        <v>1749</v>
      </c>
      <c r="C262" s="3">
        <v>47442</v>
      </c>
      <c r="D262" s="4" t="s">
        <v>1750</v>
      </c>
      <c r="E262" s="3">
        <v>4.8</v>
      </c>
      <c r="F262" s="4" t="s">
        <v>77</v>
      </c>
      <c r="G262" s="3">
        <v>0.30555549999999998</v>
      </c>
      <c r="H262" s="5"/>
      <c r="I262" s="6">
        <v>220.23</v>
      </c>
      <c r="J262" s="4" t="s">
        <v>1691</v>
      </c>
      <c r="K262" s="6">
        <v>85.86</v>
      </c>
      <c r="L262" s="6"/>
      <c r="M262" s="6"/>
      <c r="N262" s="6"/>
      <c r="O262" s="6">
        <v>92.884720944999998</v>
      </c>
      <c r="P262">
        <f>IFERROR(IF(VLOOKUP(B262,'Packaged Beer &amp; Cider'!A:A,1,0)=B262,1,0),0)</f>
        <v>0</v>
      </c>
      <c r="Q262">
        <f>IFERROR(IF(VLOOKUP($B262,Wines!$A:$A,1,0)=$B262,1,0),0)</f>
        <v>0</v>
      </c>
      <c r="R262">
        <f>IFERROR(IF(VLOOKUP($B262,Spirits!$A:$A,1,0)=$B262,1,0),0)</f>
        <v>0</v>
      </c>
      <c r="S262" s="7">
        <f t="shared" si="4"/>
        <v>0</v>
      </c>
      <c r="U262" t="e">
        <f>VLOOKUP(B262,'Packaged Beer &amp; Cider'!$A$4:$A$28,1,FALSE)</f>
        <v>#N/A</v>
      </c>
    </row>
    <row r="263" spans="1:21" x14ac:dyDescent="0.25">
      <c r="A263" s="3">
        <v>461</v>
      </c>
      <c r="B263" s="4" t="s">
        <v>1751</v>
      </c>
      <c r="C263" s="3">
        <v>148</v>
      </c>
      <c r="D263" s="4" t="s">
        <v>1752</v>
      </c>
      <c r="E263" s="3">
        <v>4.0999999999999996</v>
      </c>
      <c r="F263" s="4" t="s">
        <v>130</v>
      </c>
      <c r="G263" s="3">
        <v>0.30555549999999998</v>
      </c>
      <c r="H263" s="5"/>
      <c r="I263" s="6">
        <v>182.76</v>
      </c>
      <c r="J263" s="4" t="s">
        <v>1753</v>
      </c>
      <c r="K263" s="6">
        <v>116.76</v>
      </c>
      <c r="L263" s="6"/>
      <c r="M263" s="6"/>
      <c r="N263" s="6"/>
      <c r="O263" s="6">
        <v>123.784720945</v>
      </c>
      <c r="P263">
        <f>IFERROR(IF(VLOOKUP(B263,'Packaged Beer &amp; Cider'!A:A,1,0)=B263,1,0),0)</f>
        <v>0</v>
      </c>
      <c r="Q263">
        <f>IFERROR(IF(VLOOKUP($B263,Wines!$A:$A,1,0)=$B263,1,0),0)</f>
        <v>0</v>
      </c>
      <c r="R263">
        <f>IFERROR(IF(VLOOKUP($B263,Spirits!$A:$A,1,0)=$B263,1,0),0)</f>
        <v>0</v>
      </c>
      <c r="S263" s="7">
        <f t="shared" si="4"/>
        <v>0</v>
      </c>
      <c r="U263" t="e">
        <f>VLOOKUP(B263,'Packaged Beer &amp; Cider'!$A$4:$A$28,1,FALSE)</f>
        <v>#N/A</v>
      </c>
    </row>
    <row r="264" spans="1:21" x14ac:dyDescent="0.25">
      <c r="A264" s="3">
        <v>10509</v>
      </c>
      <c r="B264" s="4" t="s">
        <v>1754</v>
      </c>
      <c r="C264" s="3">
        <v>45808</v>
      </c>
      <c r="D264" s="4" t="s">
        <v>1755</v>
      </c>
      <c r="E264" s="3">
        <v>4.0999999999999996</v>
      </c>
      <c r="F264" s="4" t="s">
        <v>130</v>
      </c>
      <c r="G264" s="3">
        <v>0.18333332999999999</v>
      </c>
      <c r="H264" s="5"/>
      <c r="I264" s="6">
        <v>112.07</v>
      </c>
      <c r="J264" s="4" t="s">
        <v>1753</v>
      </c>
      <c r="K264" s="6">
        <v>70.02</v>
      </c>
      <c r="L264" s="6"/>
      <c r="M264" s="6"/>
      <c r="N264" s="6"/>
      <c r="O264" s="6">
        <v>74.2348332567</v>
      </c>
      <c r="P264">
        <f>IFERROR(IF(VLOOKUP(B264,'Packaged Beer &amp; Cider'!A:A,1,0)=B264,1,0),0)</f>
        <v>0</v>
      </c>
      <c r="Q264">
        <f>IFERROR(IF(VLOOKUP($B264,Wines!$A:$A,1,0)=$B264,1,0),0)</f>
        <v>0</v>
      </c>
      <c r="R264">
        <f>IFERROR(IF(VLOOKUP($B264,Spirits!$A:$A,1,0)=$B264,1,0),0)</f>
        <v>0</v>
      </c>
      <c r="S264" s="7">
        <f t="shared" si="4"/>
        <v>0</v>
      </c>
      <c r="U264" t="e">
        <f>VLOOKUP(B264,'Packaged Beer &amp; Cider'!$A$4:$A$28,1,FALSE)</f>
        <v>#N/A</v>
      </c>
    </row>
    <row r="265" spans="1:21" x14ac:dyDescent="0.25">
      <c r="A265" s="3">
        <v>11325</v>
      </c>
      <c r="B265" s="4" t="s">
        <v>1756</v>
      </c>
      <c r="C265" s="3">
        <v>78218</v>
      </c>
      <c r="D265" s="4" t="s">
        <v>1757</v>
      </c>
      <c r="E265" s="3">
        <v>4.4000000000000004</v>
      </c>
      <c r="F265" s="4" t="s">
        <v>1563</v>
      </c>
      <c r="G265" s="3">
        <v>0.25</v>
      </c>
      <c r="H265" s="5"/>
      <c r="I265" s="6">
        <v>111.96</v>
      </c>
      <c r="J265" s="4" t="s">
        <v>1564</v>
      </c>
      <c r="K265" s="6">
        <v>51.41</v>
      </c>
      <c r="L265" s="6"/>
      <c r="M265" s="6"/>
      <c r="N265" s="6"/>
      <c r="O265" s="6">
        <v>57.157499999999999</v>
      </c>
      <c r="P265">
        <f>IFERROR(IF(VLOOKUP(B265,'Packaged Beer &amp; Cider'!A:A,1,0)=B265,1,0),0)</f>
        <v>0</v>
      </c>
      <c r="Q265">
        <f>IFERROR(IF(VLOOKUP($B265,Wines!$A:$A,1,0)=$B265,1,0),0)</f>
        <v>0</v>
      </c>
      <c r="R265">
        <f>IFERROR(IF(VLOOKUP($B265,Spirits!$A:$A,1,0)=$B265,1,0),0)</f>
        <v>0</v>
      </c>
      <c r="S265" s="7">
        <f t="shared" si="4"/>
        <v>0</v>
      </c>
      <c r="U265" t="e">
        <f>VLOOKUP(B265,'Packaged Beer &amp; Cider'!$A$4:$A$28,1,FALSE)</f>
        <v>#N/A</v>
      </c>
    </row>
    <row r="266" spans="1:21" x14ac:dyDescent="0.25">
      <c r="A266" s="3">
        <v>10988</v>
      </c>
      <c r="B266" s="4" t="s">
        <v>1758</v>
      </c>
      <c r="C266" s="3">
        <v>56812</v>
      </c>
      <c r="D266" s="4" t="s">
        <v>1759</v>
      </c>
      <c r="E266" s="3">
        <v>4.5</v>
      </c>
      <c r="F266" s="4" t="s">
        <v>1563</v>
      </c>
      <c r="G266" s="3">
        <v>0.25</v>
      </c>
      <c r="H266" s="5"/>
      <c r="I266" s="6">
        <v>112.69</v>
      </c>
      <c r="J266" s="4" t="s">
        <v>1760</v>
      </c>
      <c r="K266" s="6">
        <v>51.65</v>
      </c>
      <c r="L266" s="6"/>
      <c r="M266" s="6"/>
      <c r="N266" s="6"/>
      <c r="O266" s="6">
        <v>57.397500000000001</v>
      </c>
      <c r="P266">
        <f>IFERROR(IF(VLOOKUP(B266,'Packaged Beer &amp; Cider'!A:A,1,0)=B266,1,0),0)</f>
        <v>0</v>
      </c>
      <c r="Q266">
        <f>IFERROR(IF(VLOOKUP($B266,Wines!$A:$A,1,0)=$B266,1,0),0)</f>
        <v>0</v>
      </c>
      <c r="R266">
        <f>IFERROR(IF(VLOOKUP($B266,Spirits!$A:$A,1,0)=$B266,1,0),0)</f>
        <v>0</v>
      </c>
      <c r="S266" s="7">
        <f t="shared" si="4"/>
        <v>0</v>
      </c>
      <c r="U266" t="e">
        <f>VLOOKUP(B266,'Packaged Beer &amp; Cider'!$A$4:$A$28,1,FALSE)</f>
        <v>#N/A</v>
      </c>
    </row>
    <row r="267" spans="1:21" x14ac:dyDescent="0.25">
      <c r="A267" s="3">
        <v>6919</v>
      </c>
      <c r="B267" s="4" t="s">
        <v>1761</v>
      </c>
      <c r="C267" s="3">
        <v>62424</v>
      </c>
      <c r="D267" s="4" t="s">
        <v>1762</v>
      </c>
      <c r="E267" s="3">
        <v>5.5</v>
      </c>
      <c r="F267" s="4" t="s">
        <v>1563</v>
      </c>
      <c r="G267" s="3">
        <v>0.25</v>
      </c>
      <c r="H267" s="5"/>
      <c r="I267" s="6">
        <v>122.71</v>
      </c>
      <c r="J267" s="4" t="s">
        <v>1760</v>
      </c>
      <c r="K267" s="6">
        <v>62.39</v>
      </c>
      <c r="L267" s="6"/>
      <c r="M267" s="6"/>
      <c r="N267" s="6"/>
      <c r="O267" s="6">
        <v>68.137500000000003</v>
      </c>
      <c r="P267">
        <f>IFERROR(IF(VLOOKUP(B267,'Packaged Beer &amp; Cider'!A:A,1,0)=B267,1,0),0)</f>
        <v>0</v>
      </c>
      <c r="Q267">
        <f>IFERROR(IF(VLOOKUP($B267,Wines!$A:$A,1,0)=$B267,1,0),0)</f>
        <v>0</v>
      </c>
      <c r="R267">
        <f>IFERROR(IF(VLOOKUP($B267,Spirits!$A:$A,1,0)=$B267,1,0),0)</f>
        <v>0</v>
      </c>
      <c r="S267" s="7">
        <f t="shared" si="4"/>
        <v>0</v>
      </c>
      <c r="U267" t="e">
        <f>VLOOKUP(B267,'Packaged Beer &amp; Cider'!$A$4:$A$28,1,FALSE)</f>
        <v>#N/A</v>
      </c>
    </row>
    <row r="268" spans="1:21" x14ac:dyDescent="0.25">
      <c r="A268" s="3">
        <v>10734</v>
      </c>
      <c r="B268" s="4" t="s">
        <v>1763</v>
      </c>
      <c r="C268" s="3">
        <v>49839</v>
      </c>
      <c r="D268" s="4" t="s">
        <v>1764</v>
      </c>
      <c r="E268" s="3">
        <v>4</v>
      </c>
      <c r="F268" s="4" t="s">
        <v>1563</v>
      </c>
      <c r="G268" s="3">
        <v>0.25</v>
      </c>
      <c r="H268" s="5"/>
      <c r="I268" s="6">
        <v>108.95</v>
      </c>
      <c r="J268" s="4" t="s">
        <v>1564</v>
      </c>
      <c r="K268" s="6">
        <v>45.91</v>
      </c>
      <c r="L268" s="6"/>
      <c r="M268" s="6"/>
      <c r="N268" s="6"/>
      <c r="O268" s="6">
        <v>51.657499999999999</v>
      </c>
      <c r="P268">
        <f>IFERROR(IF(VLOOKUP(B268,'Packaged Beer &amp; Cider'!A:A,1,0)=B268,1,0),0)</f>
        <v>0</v>
      </c>
      <c r="Q268">
        <f>IFERROR(IF(VLOOKUP($B268,Wines!$A:$A,1,0)=$B268,1,0),0)</f>
        <v>0</v>
      </c>
      <c r="R268">
        <f>IFERROR(IF(VLOOKUP($B268,Spirits!$A:$A,1,0)=$B268,1,0),0)</f>
        <v>0</v>
      </c>
      <c r="S268" s="7">
        <f t="shared" si="4"/>
        <v>0</v>
      </c>
      <c r="U268" t="e">
        <f>VLOOKUP(B268,'Packaged Beer &amp; Cider'!$A$4:$A$28,1,FALSE)</f>
        <v>#N/A</v>
      </c>
    </row>
    <row r="269" spans="1:21" x14ac:dyDescent="0.25">
      <c r="A269" s="3">
        <v>11200</v>
      </c>
      <c r="B269" s="4" t="s">
        <v>1765</v>
      </c>
      <c r="C269" s="3">
        <v>62427</v>
      </c>
      <c r="D269" s="4" t="s">
        <v>1766</v>
      </c>
      <c r="E269" s="3">
        <v>4</v>
      </c>
      <c r="F269" s="4" t="s">
        <v>1563</v>
      </c>
      <c r="G269" s="3">
        <v>0.25</v>
      </c>
      <c r="H269" s="5"/>
      <c r="I269" s="6">
        <v>108.95</v>
      </c>
      <c r="J269" s="4" t="s">
        <v>1564</v>
      </c>
      <c r="K269" s="6">
        <v>47.42</v>
      </c>
      <c r="L269" s="6"/>
      <c r="M269" s="6"/>
      <c r="N269" s="6"/>
      <c r="O269" s="6">
        <v>53.167500000000004</v>
      </c>
      <c r="P269">
        <f>IFERROR(IF(VLOOKUP(B269,'Packaged Beer &amp; Cider'!A:A,1,0)=B269,1,0),0)</f>
        <v>0</v>
      </c>
      <c r="Q269">
        <f>IFERROR(IF(VLOOKUP($B269,Wines!$A:$A,1,0)=$B269,1,0),0)</f>
        <v>0</v>
      </c>
      <c r="R269">
        <f>IFERROR(IF(VLOOKUP($B269,Spirits!$A:$A,1,0)=$B269,1,0),0)</f>
        <v>0</v>
      </c>
      <c r="S269" s="7">
        <f t="shared" si="4"/>
        <v>0</v>
      </c>
      <c r="U269" t="e">
        <f>VLOOKUP(B269,'Packaged Beer &amp; Cider'!$A$4:$A$28,1,FALSE)</f>
        <v>#N/A</v>
      </c>
    </row>
    <row r="270" spans="1:21" x14ac:dyDescent="0.25">
      <c r="A270" s="3">
        <v>10908</v>
      </c>
      <c r="B270" s="4" t="s">
        <v>1767</v>
      </c>
      <c r="C270" s="3">
        <v>55616</v>
      </c>
      <c r="D270" s="4" t="s">
        <v>1768</v>
      </c>
      <c r="E270" s="3">
        <v>3.9</v>
      </c>
      <c r="F270" s="4" t="s">
        <v>1563</v>
      </c>
      <c r="G270" s="3">
        <v>0.25</v>
      </c>
      <c r="H270" s="5"/>
      <c r="I270" s="6">
        <v>108.21</v>
      </c>
      <c r="J270" s="4" t="s">
        <v>1564</v>
      </c>
      <c r="K270" s="6">
        <v>44.77</v>
      </c>
      <c r="L270" s="6"/>
      <c r="M270" s="6"/>
      <c r="N270" s="6"/>
      <c r="O270" s="6">
        <v>50.517500000000005</v>
      </c>
      <c r="P270">
        <f>IFERROR(IF(VLOOKUP(B270,'Packaged Beer &amp; Cider'!A:A,1,0)=B270,1,0),0)</f>
        <v>0</v>
      </c>
      <c r="Q270">
        <f>IFERROR(IF(VLOOKUP($B270,Wines!$A:$A,1,0)=$B270,1,0),0)</f>
        <v>0</v>
      </c>
      <c r="R270">
        <f>IFERROR(IF(VLOOKUP($B270,Spirits!$A:$A,1,0)=$B270,1,0),0)</f>
        <v>0</v>
      </c>
      <c r="S270" s="7">
        <f t="shared" si="4"/>
        <v>0</v>
      </c>
      <c r="U270" t="e">
        <f>VLOOKUP(B270,'Packaged Beer &amp; Cider'!$A$4:$A$28,1,FALSE)</f>
        <v>#N/A</v>
      </c>
    </row>
    <row r="271" spans="1:21" x14ac:dyDescent="0.25">
      <c r="A271" s="3">
        <v>11289</v>
      </c>
      <c r="B271" s="4" t="s">
        <v>1769</v>
      </c>
      <c r="C271" s="3">
        <v>77475</v>
      </c>
      <c r="D271" s="4" t="s">
        <v>1770</v>
      </c>
      <c r="E271" s="3">
        <v>4</v>
      </c>
      <c r="F271" s="4" t="s">
        <v>1563</v>
      </c>
      <c r="G271" s="3">
        <v>0.25</v>
      </c>
      <c r="H271" s="5"/>
      <c r="I271" s="6">
        <v>108.96</v>
      </c>
      <c r="J271" s="4" t="s">
        <v>1564</v>
      </c>
      <c r="K271" s="6">
        <v>47.42</v>
      </c>
      <c r="L271" s="6"/>
      <c r="M271" s="6"/>
      <c r="N271" s="6"/>
      <c r="O271" s="6">
        <v>53.167500000000004</v>
      </c>
      <c r="P271">
        <f>IFERROR(IF(VLOOKUP(B271,'Packaged Beer &amp; Cider'!A:A,1,0)=B271,1,0),0)</f>
        <v>0</v>
      </c>
      <c r="Q271">
        <f>IFERROR(IF(VLOOKUP($B271,Wines!$A:$A,1,0)=$B271,1,0),0)</f>
        <v>0</v>
      </c>
      <c r="R271">
        <f>IFERROR(IF(VLOOKUP($B271,Spirits!$A:$A,1,0)=$B271,1,0),0)</f>
        <v>0</v>
      </c>
      <c r="S271" s="7">
        <f t="shared" si="4"/>
        <v>0</v>
      </c>
      <c r="U271" t="e">
        <f>VLOOKUP(B271,'Packaged Beer &amp; Cider'!$A$4:$A$28,1,FALSE)</f>
        <v>#N/A</v>
      </c>
    </row>
    <row r="272" spans="1:21" x14ac:dyDescent="0.25">
      <c r="A272" s="3">
        <v>10848</v>
      </c>
      <c r="B272" s="4" t="s">
        <v>1771</v>
      </c>
      <c r="C272" s="3">
        <v>50488</v>
      </c>
      <c r="D272" s="4" t="s">
        <v>1772</v>
      </c>
      <c r="E272" s="3">
        <v>4.3</v>
      </c>
      <c r="F272" s="4" t="s">
        <v>1563</v>
      </c>
      <c r="G272" s="3">
        <v>0.25</v>
      </c>
      <c r="H272" s="5"/>
      <c r="I272" s="6">
        <v>111.2</v>
      </c>
      <c r="J272" s="4" t="s">
        <v>1564</v>
      </c>
      <c r="K272" s="6">
        <v>46.07</v>
      </c>
      <c r="L272" s="6"/>
      <c r="M272" s="6"/>
      <c r="N272" s="6"/>
      <c r="O272" s="6">
        <v>51.817500000000003</v>
      </c>
      <c r="P272">
        <f>IFERROR(IF(VLOOKUP(B272,'Packaged Beer &amp; Cider'!A:A,1,0)=B272,1,0),0)</f>
        <v>0</v>
      </c>
      <c r="Q272">
        <f>IFERROR(IF(VLOOKUP($B272,Wines!$A:$A,1,0)=$B272,1,0),0)</f>
        <v>0</v>
      </c>
      <c r="R272">
        <f>IFERROR(IF(VLOOKUP($B272,Spirits!$A:$A,1,0)=$B272,1,0),0)</f>
        <v>0</v>
      </c>
      <c r="S272" s="7">
        <f t="shared" si="4"/>
        <v>0</v>
      </c>
      <c r="U272" t="e">
        <f>VLOOKUP(B272,'Packaged Beer &amp; Cider'!$A$4:$A$28,1,FALSE)</f>
        <v>#N/A</v>
      </c>
    </row>
    <row r="273" spans="1:21" x14ac:dyDescent="0.25">
      <c r="A273" s="3">
        <v>11028</v>
      </c>
      <c r="B273" s="4" t="s">
        <v>1773</v>
      </c>
      <c r="C273" s="3">
        <v>57694</v>
      </c>
      <c r="D273" s="4" t="s">
        <v>1774</v>
      </c>
      <c r="E273" s="3">
        <v>3.8</v>
      </c>
      <c r="F273" s="4" t="s">
        <v>1563</v>
      </c>
      <c r="G273" s="3">
        <v>0.25</v>
      </c>
      <c r="H273" s="5"/>
      <c r="I273" s="6">
        <v>107.46</v>
      </c>
      <c r="J273" s="4" t="s">
        <v>1564</v>
      </c>
      <c r="K273" s="6">
        <v>45.42</v>
      </c>
      <c r="L273" s="6"/>
      <c r="M273" s="6"/>
      <c r="N273" s="6"/>
      <c r="O273" s="6">
        <v>51.167500000000004</v>
      </c>
      <c r="P273">
        <f>IFERROR(IF(VLOOKUP(B273,'Packaged Beer &amp; Cider'!A:A,1,0)=B273,1,0),0)</f>
        <v>0</v>
      </c>
      <c r="Q273">
        <f>IFERROR(IF(VLOOKUP($B273,Wines!$A:$A,1,0)=$B273,1,0),0)</f>
        <v>0</v>
      </c>
      <c r="R273">
        <f>IFERROR(IF(VLOOKUP($B273,Spirits!$A:$A,1,0)=$B273,1,0),0)</f>
        <v>0</v>
      </c>
      <c r="S273" s="7">
        <f t="shared" si="4"/>
        <v>0</v>
      </c>
      <c r="U273" t="e">
        <f>VLOOKUP(B273,'Packaged Beer &amp; Cider'!$A$4:$A$28,1,FALSE)</f>
        <v>#N/A</v>
      </c>
    </row>
    <row r="274" spans="1:21" x14ac:dyDescent="0.25">
      <c r="A274" s="3">
        <v>11373</v>
      </c>
      <c r="B274" s="4" t="s">
        <v>1775</v>
      </c>
      <c r="C274" s="3">
        <v>79534</v>
      </c>
      <c r="D274" s="4" t="s">
        <v>1776</v>
      </c>
      <c r="E274" s="3">
        <v>4</v>
      </c>
      <c r="F274" s="4" t="s">
        <v>1563</v>
      </c>
      <c r="G274" s="3">
        <v>0.25</v>
      </c>
      <c r="H274" s="5"/>
      <c r="I274" s="6">
        <v>108.96</v>
      </c>
      <c r="J274" s="4" t="s">
        <v>1564</v>
      </c>
      <c r="K274" s="6">
        <v>47.42</v>
      </c>
      <c r="L274" s="6"/>
      <c r="M274" s="6"/>
      <c r="N274" s="6"/>
      <c r="O274" s="6">
        <v>53.167500000000004</v>
      </c>
      <c r="P274">
        <f>IFERROR(IF(VLOOKUP(B274,'Packaged Beer &amp; Cider'!A:A,1,0)=B274,1,0),0)</f>
        <v>0</v>
      </c>
      <c r="Q274">
        <f>IFERROR(IF(VLOOKUP($B274,Wines!$A:$A,1,0)=$B274,1,0),0)</f>
        <v>0</v>
      </c>
      <c r="R274">
        <f>IFERROR(IF(VLOOKUP($B274,Spirits!$A:$A,1,0)=$B274,1,0),0)</f>
        <v>0</v>
      </c>
      <c r="S274" s="7">
        <f t="shared" si="4"/>
        <v>0</v>
      </c>
      <c r="U274" t="e">
        <f>VLOOKUP(B274,'Packaged Beer &amp; Cider'!$A$4:$A$28,1,FALSE)</f>
        <v>#N/A</v>
      </c>
    </row>
    <row r="275" spans="1:21" x14ac:dyDescent="0.25">
      <c r="A275" s="3">
        <v>10890</v>
      </c>
      <c r="B275" s="4" t="s">
        <v>1777</v>
      </c>
      <c r="C275" s="3">
        <v>51578</v>
      </c>
      <c r="D275" s="4" t="s">
        <v>1778</v>
      </c>
      <c r="E275" s="3">
        <v>4.3</v>
      </c>
      <c r="F275" s="4" t="s">
        <v>1563</v>
      </c>
      <c r="G275" s="3">
        <v>0.25</v>
      </c>
      <c r="H275" s="5"/>
      <c r="I275" s="6">
        <v>111.2</v>
      </c>
      <c r="J275" s="4" t="s">
        <v>1564</v>
      </c>
      <c r="K275" s="6">
        <v>49.36</v>
      </c>
      <c r="L275" s="6"/>
      <c r="M275" s="6"/>
      <c r="N275" s="6"/>
      <c r="O275" s="6">
        <v>55.107500000000002</v>
      </c>
      <c r="P275">
        <f>IFERROR(IF(VLOOKUP(B275,'Packaged Beer &amp; Cider'!A:A,1,0)=B275,1,0),0)</f>
        <v>0</v>
      </c>
      <c r="Q275">
        <f>IFERROR(IF(VLOOKUP($B275,Wines!$A:$A,1,0)=$B275,1,0),0)</f>
        <v>0</v>
      </c>
      <c r="R275">
        <f>IFERROR(IF(VLOOKUP($B275,Spirits!$A:$A,1,0)=$B275,1,0),0)</f>
        <v>0</v>
      </c>
      <c r="S275" s="7">
        <f t="shared" si="4"/>
        <v>0</v>
      </c>
      <c r="U275" t="e">
        <f>VLOOKUP(B275,'Packaged Beer &amp; Cider'!$A$4:$A$28,1,FALSE)</f>
        <v>#N/A</v>
      </c>
    </row>
    <row r="276" spans="1:21" x14ac:dyDescent="0.25">
      <c r="A276" s="3">
        <v>10944</v>
      </c>
      <c r="B276" s="4" t="s">
        <v>1779</v>
      </c>
      <c r="C276" s="3">
        <v>55622</v>
      </c>
      <c r="D276" s="4" t="s">
        <v>1780</v>
      </c>
      <c r="E276" s="3">
        <v>4.3</v>
      </c>
      <c r="F276" s="4" t="s">
        <v>1563</v>
      </c>
      <c r="G276" s="3">
        <v>0.25</v>
      </c>
      <c r="H276" s="5"/>
      <c r="I276" s="6">
        <v>111.2</v>
      </c>
      <c r="J276" s="4" t="s">
        <v>1564</v>
      </c>
      <c r="K276" s="6">
        <v>50.41</v>
      </c>
      <c r="L276" s="6"/>
      <c r="M276" s="6"/>
      <c r="N276" s="6"/>
      <c r="O276" s="6">
        <v>56.157499999999999</v>
      </c>
      <c r="P276">
        <f>IFERROR(IF(VLOOKUP(B276,'Packaged Beer &amp; Cider'!A:A,1,0)=B276,1,0),0)</f>
        <v>0</v>
      </c>
      <c r="Q276">
        <f>IFERROR(IF(VLOOKUP($B276,Wines!$A:$A,1,0)=$B276,1,0),0)</f>
        <v>0</v>
      </c>
      <c r="R276">
        <f>IFERROR(IF(VLOOKUP($B276,Spirits!$A:$A,1,0)=$B276,1,0),0)</f>
        <v>0</v>
      </c>
      <c r="S276" s="7">
        <f t="shared" si="4"/>
        <v>0</v>
      </c>
      <c r="U276" t="e">
        <f>VLOOKUP(B276,'Packaged Beer &amp; Cider'!$A$4:$A$28,1,FALSE)</f>
        <v>#N/A</v>
      </c>
    </row>
    <row r="277" spans="1:21" x14ac:dyDescent="0.25">
      <c r="A277" s="3">
        <v>11026</v>
      </c>
      <c r="B277" s="4" t="s">
        <v>1781</v>
      </c>
      <c r="C277" s="3">
        <v>57698</v>
      </c>
      <c r="D277" s="4" t="s">
        <v>1782</v>
      </c>
      <c r="E277" s="3">
        <v>3.8</v>
      </c>
      <c r="F277" s="4" t="s">
        <v>1563</v>
      </c>
      <c r="G277" s="3">
        <v>0.25</v>
      </c>
      <c r="H277" s="5"/>
      <c r="I277" s="6">
        <v>111.06</v>
      </c>
      <c r="J277" s="4" t="s">
        <v>1564</v>
      </c>
      <c r="K277" s="6">
        <v>49.22</v>
      </c>
      <c r="L277" s="6"/>
      <c r="M277" s="6"/>
      <c r="N277" s="6"/>
      <c r="O277" s="6">
        <v>54.967500000000001</v>
      </c>
      <c r="P277">
        <f>IFERROR(IF(VLOOKUP(B277,'Packaged Beer &amp; Cider'!A:A,1,0)=B277,1,0),0)</f>
        <v>0</v>
      </c>
      <c r="Q277">
        <f>IFERROR(IF(VLOOKUP($B277,Wines!$A:$A,1,0)=$B277,1,0),0)</f>
        <v>0</v>
      </c>
      <c r="R277">
        <f>IFERROR(IF(VLOOKUP($B277,Spirits!$A:$A,1,0)=$B277,1,0),0)</f>
        <v>0</v>
      </c>
      <c r="S277" s="7">
        <f t="shared" si="4"/>
        <v>0</v>
      </c>
      <c r="U277" t="e">
        <f>VLOOKUP(B277,'Packaged Beer &amp; Cider'!$A$4:$A$28,1,FALSE)</f>
        <v>#N/A</v>
      </c>
    </row>
    <row r="278" spans="1:21" x14ac:dyDescent="0.25">
      <c r="A278" s="3">
        <v>10731</v>
      </c>
      <c r="B278" s="4" t="s">
        <v>1783</v>
      </c>
      <c r="C278" s="3">
        <v>49840</v>
      </c>
      <c r="D278" s="4" t="s">
        <v>1784</v>
      </c>
      <c r="E278" s="3">
        <v>4</v>
      </c>
      <c r="F278" s="4" t="s">
        <v>1563</v>
      </c>
      <c r="G278" s="3">
        <v>0.25</v>
      </c>
      <c r="H278" s="5"/>
      <c r="I278" s="6">
        <v>108.95</v>
      </c>
      <c r="J278" s="4" t="s">
        <v>1564</v>
      </c>
      <c r="K278" s="6">
        <v>45.91</v>
      </c>
      <c r="L278" s="6"/>
      <c r="M278" s="6"/>
      <c r="N278" s="6"/>
      <c r="O278" s="6">
        <v>51.657499999999999</v>
      </c>
      <c r="P278">
        <f>IFERROR(IF(VLOOKUP(B278,'Packaged Beer &amp; Cider'!A:A,1,0)=B278,1,0),0)</f>
        <v>0</v>
      </c>
      <c r="Q278">
        <f>IFERROR(IF(VLOOKUP($B278,Wines!$A:$A,1,0)=$B278,1,0),0)</f>
        <v>0</v>
      </c>
      <c r="R278">
        <f>IFERROR(IF(VLOOKUP($B278,Spirits!$A:$A,1,0)=$B278,1,0),0)</f>
        <v>0</v>
      </c>
      <c r="S278" s="7">
        <f t="shared" si="4"/>
        <v>0</v>
      </c>
      <c r="U278" t="e">
        <f>VLOOKUP(B278,'Packaged Beer &amp; Cider'!$A$4:$A$28,1,FALSE)</f>
        <v>#N/A</v>
      </c>
    </row>
    <row r="279" spans="1:21" x14ac:dyDescent="0.25">
      <c r="A279" s="3">
        <v>11288</v>
      </c>
      <c r="B279" s="4" t="s">
        <v>1785</v>
      </c>
      <c r="C279" s="3">
        <v>77473</v>
      </c>
      <c r="D279" s="4" t="s">
        <v>1786</v>
      </c>
      <c r="E279" s="3">
        <v>3.8</v>
      </c>
      <c r="F279" s="4" t="s">
        <v>1563</v>
      </c>
      <c r="G279" s="3">
        <v>0.25</v>
      </c>
      <c r="H279" s="5"/>
      <c r="I279" s="6">
        <v>107.46</v>
      </c>
      <c r="J279" s="4" t="s">
        <v>1564</v>
      </c>
      <c r="K279" s="6">
        <v>45.42</v>
      </c>
      <c r="L279" s="6"/>
      <c r="M279" s="6"/>
      <c r="N279" s="6"/>
      <c r="O279" s="6">
        <v>51.167500000000004</v>
      </c>
      <c r="P279">
        <f>IFERROR(IF(VLOOKUP(B279,'Packaged Beer &amp; Cider'!A:A,1,0)=B279,1,0),0)</f>
        <v>0</v>
      </c>
      <c r="Q279">
        <f>IFERROR(IF(VLOOKUP($B279,Wines!$A:$A,1,0)=$B279,1,0),0)</f>
        <v>0</v>
      </c>
      <c r="R279">
        <f>IFERROR(IF(VLOOKUP($B279,Spirits!$A:$A,1,0)=$B279,1,0),0)</f>
        <v>0</v>
      </c>
      <c r="S279" s="7">
        <f t="shared" si="4"/>
        <v>0</v>
      </c>
      <c r="U279" t="e">
        <f>VLOOKUP(B279,'Packaged Beer &amp; Cider'!$A$4:$A$28,1,FALSE)</f>
        <v>#N/A</v>
      </c>
    </row>
    <row r="280" spans="1:21" x14ac:dyDescent="0.25">
      <c r="A280" s="3">
        <v>11048</v>
      </c>
      <c r="B280" s="4" t="s">
        <v>1787</v>
      </c>
      <c r="C280" s="3">
        <v>57693</v>
      </c>
      <c r="D280" s="4" t="s">
        <v>1788</v>
      </c>
      <c r="E280" s="3">
        <v>3.6</v>
      </c>
      <c r="F280" s="4" t="s">
        <v>1563</v>
      </c>
      <c r="G280" s="3">
        <v>0.25</v>
      </c>
      <c r="H280" s="5"/>
      <c r="I280" s="6">
        <v>105.96</v>
      </c>
      <c r="J280" s="4" t="s">
        <v>1564</v>
      </c>
      <c r="K280" s="6">
        <v>43.43</v>
      </c>
      <c r="L280" s="6"/>
      <c r="M280" s="6"/>
      <c r="N280" s="6"/>
      <c r="O280" s="6">
        <v>49.177500000000002</v>
      </c>
      <c r="P280">
        <f>IFERROR(IF(VLOOKUP(B280,'Packaged Beer &amp; Cider'!A:A,1,0)=B280,1,0),0)</f>
        <v>0</v>
      </c>
      <c r="Q280">
        <f>IFERROR(IF(VLOOKUP($B280,Wines!$A:$A,1,0)=$B280,1,0),0)</f>
        <v>0</v>
      </c>
      <c r="R280">
        <f>IFERROR(IF(VLOOKUP($B280,Spirits!$A:$A,1,0)=$B280,1,0),0)</f>
        <v>0</v>
      </c>
      <c r="S280" s="7">
        <f t="shared" si="4"/>
        <v>0</v>
      </c>
      <c r="U280" t="e">
        <f>VLOOKUP(B280,'Packaged Beer &amp; Cider'!$A$4:$A$28,1,FALSE)</f>
        <v>#N/A</v>
      </c>
    </row>
    <row r="281" spans="1:21" x14ac:dyDescent="0.25">
      <c r="A281" s="3">
        <v>10614</v>
      </c>
      <c r="B281" s="4" t="s">
        <v>1789</v>
      </c>
      <c r="C281" s="3">
        <v>49838</v>
      </c>
      <c r="D281" s="4" t="s">
        <v>1790</v>
      </c>
      <c r="E281" s="3">
        <v>4.4000000000000004</v>
      </c>
      <c r="F281" s="4" t="s">
        <v>1563</v>
      </c>
      <c r="G281" s="3">
        <v>0.25</v>
      </c>
      <c r="H281" s="5"/>
      <c r="I281" s="6">
        <v>109.07</v>
      </c>
      <c r="J281" s="4" t="s">
        <v>1564</v>
      </c>
      <c r="K281" s="6">
        <v>48.5</v>
      </c>
      <c r="L281" s="6"/>
      <c r="M281" s="6"/>
      <c r="N281" s="6"/>
      <c r="O281" s="6">
        <v>54.247500000000002</v>
      </c>
      <c r="P281">
        <f>IFERROR(IF(VLOOKUP(B281,'Packaged Beer &amp; Cider'!A:A,1,0)=B281,1,0),0)</f>
        <v>0</v>
      </c>
      <c r="Q281">
        <f>IFERROR(IF(VLOOKUP($B281,Wines!$A:$A,1,0)=$B281,1,0),0)</f>
        <v>0</v>
      </c>
      <c r="R281">
        <f>IFERROR(IF(VLOOKUP($B281,Spirits!$A:$A,1,0)=$B281,1,0),0)</f>
        <v>0</v>
      </c>
      <c r="S281" s="7">
        <f t="shared" si="4"/>
        <v>0</v>
      </c>
      <c r="U281" t="e">
        <f>VLOOKUP(B281,'Packaged Beer &amp; Cider'!$A$4:$A$28,1,FALSE)</f>
        <v>#N/A</v>
      </c>
    </row>
    <row r="282" spans="1:21" x14ac:dyDescent="0.25">
      <c r="A282" s="3">
        <v>8061</v>
      </c>
      <c r="B282" s="4" t="s">
        <v>1791</v>
      </c>
      <c r="C282" s="3">
        <v>47509</v>
      </c>
      <c r="D282" s="4" t="s">
        <v>1792</v>
      </c>
      <c r="E282" s="3">
        <v>5</v>
      </c>
      <c r="F282" s="4" t="s">
        <v>1563</v>
      </c>
      <c r="G282" s="3">
        <v>0.25</v>
      </c>
      <c r="H282" s="5"/>
      <c r="I282" s="6">
        <v>116.43</v>
      </c>
      <c r="J282" s="4" t="s">
        <v>1760</v>
      </c>
      <c r="K282" s="6">
        <v>60</v>
      </c>
      <c r="L282" s="6"/>
      <c r="M282" s="6"/>
      <c r="N282" s="6"/>
      <c r="O282" s="6">
        <v>65.747500000000002</v>
      </c>
      <c r="P282">
        <f>IFERROR(IF(VLOOKUP(B282,'Packaged Beer &amp; Cider'!A:A,1,0)=B282,1,0),0)</f>
        <v>0</v>
      </c>
      <c r="Q282">
        <f>IFERROR(IF(VLOOKUP($B282,Wines!$A:$A,1,0)=$B282,1,0),0)</f>
        <v>0</v>
      </c>
      <c r="R282">
        <f>IFERROR(IF(VLOOKUP($B282,Spirits!$A:$A,1,0)=$B282,1,0),0)</f>
        <v>0</v>
      </c>
      <c r="S282" s="7">
        <f t="shared" ref="S282:S345" si="5">SUM(P282:R282)</f>
        <v>0</v>
      </c>
      <c r="U282" t="e">
        <f>VLOOKUP(B282,'Packaged Beer &amp; Cider'!$A$4:$A$28,1,FALSE)</f>
        <v>#N/A</v>
      </c>
    </row>
    <row r="283" spans="1:21" x14ac:dyDescent="0.25">
      <c r="A283" s="3">
        <v>11419</v>
      </c>
      <c r="B283" s="4" t="s">
        <v>1793</v>
      </c>
      <c r="C283" s="3">
        <v>81810</v>
      </c>
      <c r="D283" s="4" t="s">
        <v>1794</v>
      </c>
      <c r="E283" s="3">
        <v>3.8</v>
      </c>
      <c r="F283" s="4" t="s">
        <v>1563</v>
      </c>
      <c r="G283" s="3">
        <v>0.25</v>
      </c>
      <c r="H283" s="5"/>
      <c r="I283" s="6">
        <v>110.68</v>
      </c>
      <c r="J283" s="4" t="s">
        <v>1564</v>
      </c>
      <c r="K283" s="6">
        <v>45.42</v>
      </c>
      <c r="L283" s="6"/>
      <c r="M283" s="6"/>
      <c r="N283" s="6"/>
      <c r="O283" s="6">
        <v>51.167500000000004</v>
      </c>
      <c r="P283">
        <f>IFERROR(IF(VLOOKUP(B283,'Packaged Beer &amp; Cider'!A:A,1,0)=B283,1,0),0)</f>
        <v>0</v>
      </c>
      <c r="Q283">
        <f>IFERROR(IF(VLOOKUP($B283,Wines!$A:$A,1,0)=$B283,1,0),0)</f>
        <v>0</v>
      </c>
      <c r="R283">
        <f>IFERROR(IF(VLOOKUP($B283,Spirits!$A:$A,1,0)=$B283,1,0),0)</f>
        <v>0</v>
      </c>
      <c r="S283" s="7">
        <f t="shared" si="5"/>
        <v>0</v>
      </c>
      <c r="U283" t="e">
        <f>VLOOKUP(B283,'Packaged Beer &amp; Cider'!$A$4:$A$28,1,FALSE)</f>
        <v>#N/A</v>
      </c>
    </row>
    <row r="284" spans="1:21" x14ac:dyDescent="0.25">
      <c r="A284" s="3">
        <v>11342</v>
      </c>
      <c r="B284" s="4" t="s">
        <v>1795</v>
      </c>
      <c r="C284" s="3">
        <v>78665</v>
      </c>
      <c r="D284" s="4" t="s">
        <v>1796</v>
      </c>
      <c r="E284" s="3">
        <v>3.8</v>
      </c>
      <c r="F284" s="4" t="s">
        <v>1563</v>
      </c>
      <c r="G284" s="3">
        <v>0.25</v>
      </c>
      <c r="H284" s="5"/>
      <c r="I284" s="6">
        <v>107.46</v>
      </c>
      <c r="J284" s="4" t="s">
        <v>1564</v>
      </c>
      <c r="K284" s="6">
        <v>45.42</v>
      </c>
      <c r="L284" s="6"/>
      <c r="M284" s="6"/>
      <c r="N284" s="6"/>
      <c r="O284" s="6">
        <v>51.167500000000004</v>
      </c>
      <c r="P284">
        <f>IFERROR(IF(VLOOKUP(B284,'Packaged Beer &amp; Cider'!A:A,1,0)=B284,1,0),0)</f>
        <v>0</v>
      </c>
      <c r="Q284">
        <f>IFERROR(IF(VLOOKUP($B284,Wines!$A:$A,1,0)=$B284,1,0),0)</f>
        <v>0</v>
      </c>
      <c r="R284">
        <f>IFERROR(IF(VLOOKUP($B284,Spirits!$A:$A,1,0)=$B284,1,0),0)</f>
        <v>0</v>
      </c>
      <c r="S284" s="7">
        <f t="shared" si="5"/>
        <v>0</v>
      </c>
      <c r="U284" t="e">
        <f>VLOOKUP(B284,'Packaged Beer &amp; Cider'!$A$4:$A$28,1,FALSE)</f>
        <v>#N/A</v>
      </c>
    </row>
    <row r="285" spans="1:21" x14ac:dyDescent="0.25">
      <c r="A285" s="3">
        <v>11287</v>
      </c>
      <c r="B285" s="4" t="s">
        <v>1797</v>
      </c>
      <c r="C285" s="3">
        <v>77474</v>
      </c>
      <c r="D285" s="4" t="s">
        <v>1798</v>
      </c>
      <c r="E285" s="3">
        <v>3.6</v>
      </c>
      <c r="F285" s="4" t="s">
        <v>1563</v>
      </c>
      <c r="G285" s="3">
        <v>0.25</v>
      </c>
      <c r="H285" s="5"/>
      <c r="I285" s="6">
        <v>110.68</v>
      </c>
      <c r="J285" s="4" t="s">
        <v>1564</v>
      </c>
      <c r="K285" s="6">
        <v>43.42</v>
      </c>
      <c r="L285" s="6"/>
      <c r="M285" s="6"/>
      <c r="N285" s="6"/>
      <c r="O285" s="6">
        <v>49.167500000000004</v>
      </c>
      <c r="P285">
        <f>IFERROR(IF(VLOOKUP(B285,'Packaged Beer &amp; Cider'!A:A,1,0)=B285,1,0),0)</f>
        <v>0</v>
      </c>
      <c r="Q285">
        <f>IFERROR(IF(VLOOKUP($B285,Wines!$A:$A,1,0)=$B285,1,0),0)</f>
        <v>0</v>
      </c>
      <c r="R285">
        <f>IFERROR(IF(VLOOKUP($B285,Spirits!$A:$A,1,0)=$B285,1,0),0)</f>
        <v>0</v>
      </c>
      <c r="S285" s="7">
        <f t="shared" si="5"/>
        <v>0</v>
      </c>
      <c r="U285" t="e">
        <f>VLOOKUP(B285,'Packaged Beer &amp; Cider'!$A$4:$A$28,1,FALSE)</f>
        <v>#N/A</v>
      </c>
    </row>
    <row r="286" spans="1:21" x14ac:dyDescent="0.25">
      <c r="A286" s="3">
        <v>10588</v>
      </c>
      <c r="B286" s="4" t="s">
        <v>1799</v>
      </c>
      <c r="C286" s="3">
        <v>47492</v>
      </c>
      <c r="D286" s="4" t="s">
        <v>1800</v>
      </c>
      <c r="E286" s="3">
        <v>4.3</v>
      </c>
      <c r="F286" s="4" t="s">
        <v>1563</v>
      </c>
      <c r="G286" s="3">
        <v>0.25</v>
      </c>
      <c r="H286" s="5"/>
      <c r="I286" s="6">
        <v>111.2</v>
      </c>
      <c r="J286" s="4" t="s">
        <v>1564</v>
      </c>
      <c r="K286" s="6">
        <v>48.24</v>
      </c>
      <c r="L286" s="6"/>
      <c r="M286" s="6"/>
      <c r="N286" s="6"/>
      <c r="O286" s="6">
        <v>53.987500000000004</v>
      </c>
      <c r="P286">
        <f>IFERROR(IF(VLOOKUP(B286,'Packaged Beer &amp; Cider'!A:A,1,0)=B286,1,0),0)</f>
        <v>0</v>
      </c>
      <c r="Q286">
        <f>IFERROR(IF(VLOOKUP($B286,Wines!$A:$A,1,0)=$B286,1,0),0)</f>
        <v>0</v>
      </c>
      <c r="R286">
        <f>IFERROR(IF(VLOOKUP($B286,Spirits!$A:$A,1,0)=$B286,1,0),0)</f>
        <v>0</v>
      </c>
      <c r="S286" s="7">
        <f t="shared" si="5"/>
        <v>0</v>
      </c>
      <c r="U286" t="e">
        <f>VLOOKUP(B286,'Packaged Beer &amp; Cider'!$A$4:$A$28,1,FALSE)</f>
        <v>#N/A</v>
      </c>
    </row>
    <row r="287" spans="1:21" x14ac:dyDescent="0.25">
      <c r="A287" s="3">
        <v>11218</v>
      </c>
      <c r="B287" s="4" t="s">
        <v>1801</v>
      </c>
      <c r="C287" s="3">
        <v>71523</v>
      </c>
      <c r="D287" s="4" t="s">
        <v>1802</v>
      </c>
      <c r="E287" s="3">
        <v>3.8</v>
      </c>
      <c r="F287" s="4" t="s">
        <v>1563</v>
      </c>
      <c r="G287" s="3">
        <v>0.25</v>
      </c>
      <c r="H287" s="5"/>
      <c r="I287" s="6">
        <v>107.46</v>
      </c>
      <c r="J287" s="4" t="s">
        <v>1564</v>
      </c>
      <c r="K287" s="6">
        <v>45.42</v>
      </c>
      <c r="L287" s="6"/>
      <c r="M287" s="6"/>
      <c r="N287" s="6"/>
      <c r="O287" s="6">
        <v>65.377499999999998</v>
      </c>
      <c r="P287">
        <f>IFERROR(IF(VLOOKUP(B287,'Packaged Beer &amp; Cider'!A:A,1,0)=B287,1,0),0)</f>
        <v>0</v>
      </c>
      <c r="Q287">
        <f>IFERROR(IF(VLOOKUP($B287,Wines!$A:$A,1,0)=$B287,1,0),0)</f>
        <v>0</v>
      </c>
      <c r="R287">
        <f>IFERROR(IF(VLOOKUP($B287,Spirits!$A:$A,1,0)=$B287,1,0),0)</f>
        <v>0</v>
      </c>
      <c r="S287" s="7">
        <f t="shared" si="5"/>
        <v>0</v>
      </c>
      <c r="U287" t="e">
        <f>VLOOKUP(B287,'Packaged Beer &amp; Cider'!$A$4:$A$28,1,FALSE)</f>
        <v>#N/A</v>
      </c>
    </row>
    <row r="288" spans="1:21" x14ac:dyDescent="0.25">
      <c r="A288" s="3">
        <v>11031</v>
      </c>
      <c r="B288" s="4" t="s">
        <v>1803</v>
      </c>
      <c r="C288" s="3">
        <v>57685</v>
      </c>
      <c r="D288" s="4" t="s">
        <v>1804</v>
      </c>
      <c r="E288" s="3">
        <v>3.9</v>
      </c>
      <c r="F288" s="4" t="s">
        <v>1563</v>
      </c>
      <c r="G288" s="3">
        <v>0.25</v>
      </c>
      <c r="H288" s="5"/>
      <c r="I288" s="6">
        <v>108.21</v>
      </c>
      <c r="J288" s="4" t="s">
        <v>1564</v>
      </c>
      <c r="K288" s="6">
        <v>44.77</v>
      </c>
      <c r="L288" s="6"/>
      <c r="M288" s="6"/>
      <c r="N288" s="6"/>
      <c r="O288" s="6">
        <v>50.517500000000005</v>
      </c>
      <c r="P288">
        <f>IFERROR(IF(VLOOKUP(B288,'Packaged Beer &amp; Cider'!A:A,1,0)=B288,1,0),0)</f>
        <v>0</v>
      </c>
      <c r="Q288">
        <f>IFERROR(IF(VLOOKUP($B288,Wines!$A:$A,1,0)=$B288,1,0),0)</f>
        <v>0</v>
      </c>
      <c r="R288">
        <f>IFERROR(IF(VLOOKUP($B288,Spirits!$A:$A,1,0)=$B288,1,0),0)</f>
        <v>0</v>
      </c>
      <c r="S288" s="7">
        <f t="shared" si="5"/>
        <v>0</v>
      </c>
      <c r="U288" t="e">
        <f>VLOOKUP(B288,'Packaged Beer &amp; Cider'!$A$4:$A$28,1,FALSE)</f>
        <v>#N/A</v>
      </c>
    </row>
    <row r="289" spans="1:21" x14ac:dyDescent="0.25">
      <c r="A289" s="3">
        <v>10801</v>
      </c>
      <c r="B289" s="4" t="s">
        <v>1805</v>
      </c>
      <c r="C289" s="3">
        <v>50906</v>
      </c>
      <c r="D289" s="4" t="s">
        <v>1806</v>
      </c>
      <c r="E289" s="3">
        <v>4.3</v>
      </c>
      <c r="F289" s="4" t="s">
        <v>1563</v>
      </c>
      <c r="G289" s="3">
        <v>0.25</v>
      </c>
      <c r="H289" s="5"/>
      <c r="I289" s="6">
        <v>111.2</v>
      </c>
      <c r="J289" s="4" t="s">
        <v>1564</v>
      </c>
      <c r="K289" s="6">
        <v>49.21</v>
      </c>
      <c r="L289" s="6"/>
      <c r="M289" s="6"/>
      <c r="N289" s="6"/>
      <c r="O289" s="6">
        <v>54.957500000000003</v>
      </c>
      <c r="P289">
        <f>IFERROR(IF(VLOOKUP(B289,'Packaged Beer &amp; Cider'!A:A,1,0)=B289,1,0),0)</f>
        <v>0</v>
      </c>
      <c r="Q289">
        <f>IFERROR(IF(VLOOKUP($B289,Wines!$A:$A,1,0)=$B289,1,0),0)</f>
        <v>0</v>
      </c>
      <c r="R289">
        <f>IFERROR(IF(VLOOKUP($B289,Spirits!$A:$A,1,0)=$B289,1,0),0)</f>
        <v>0</v>
      </c>
      <c r="S289" s="7">
        <f t="shared" si="5"/>
        <v>0</v>
      </c>
      <c r="U289" t="e">
        <f>VLOOKUP(B289,'Packaged Beer &amp; Cider'!$A$4:$A$28,1,FALSE)</f>
        <v>#N/A</v>
      </c>
    </row>
    <row r="290" spans="1:21" x14ac:dyDescent="0.25">
      <c r="A290" s="3">
        <v>10891</v>
      </c>
      <c r="B290" s="4" t="s">
        <v>1807</v>
      </c>
      <c r="C290" s="3">
        <v>53577</v>
      </c>
      <c r="D290" s="4" t="s">
        <v>1808</v>
      </c>
      <c r="E290" s="3">
        <v>3.6</v>
      </c>
      <c r="F290" s="4" t="s">
        <v>1563</v>
      </c>
      <c r="G290" s="3">
        <v>0.25</v>
      </c>
      <c r="H290" s="5"/>
      <c r="I290" s="6">
        <v>105.96</v>
      </c>
      <c r="J290" s="4" t="s">
        <v>1564</v>
      </c>
      <c r="K290" s="6">
        <v>43.43</v>
      </c>
      <c r="L290" s="6"/>
      <c r="M290" s="6"/>
      <c r="N290" s="6"/>
      <c r="O290" s="6">
        <v>49.177500000000002</v>
      </c>
      <c r="P290">
        <f>IFERROR(IF(VLOOKUP(B290,'Packaged Beer &amp; Cider'!A:A,1,0)=B290,1,0),0)</f>
        <v>0</v>
      </c>
      <c r="Q290">
        <f>IFERROR(IF(VLOOKUP($B290,Wines!$A:$A,1,0)=$B290,1,0),0)</f>
        <v>0</v>
      </c>
      <c r="R290">
        <f>IFERROR(IF(VLOOKUP($B290,Spirits!$A:$A,1,0)=$B290,1,0),0)</f>
        <v>0</v>
      </c>
      <c r="S290" s="7">
        <f t="shared" si="5"/>
        <v>0</v>
      </c>
      <c r="U290" t="e">
        <f>VLOOKUP(B290,'Packaged Beer &amp; Cider'!$A$4:$A$28,1,FALSE)</f>
        <v>#N/A</v>
      </c>
    </row>
    <row r="291" spans="1:21" x14ac:dyDescent="0.25">
      <c r="A291" s="3">
        <v>11115</v>
      </c>
      <c r="B291" s="4" t="s">
        <v>1809</v>
      </c>
      <c r="C291" s="3">
        <v>59523</v>
      </c>
      <c r="D291" s="4" t="s">
        <v>1810</v>
      </c>
      <c r="E291" s="3">
        <v>3.9</v>
      </c>
      <c r="F291" s="4" t="s">
        <v>1563</v>
      </c>
      <c r="G291" s="3">
        <v>0.25</v>
      </c>
      <c r="H291" s="5"/>
      <c r="I291" s="6">
        <v>108.21</v>
      </c>
      <c r="J291" s="4" t="s">
        <v>1564</v>
      </c>
      <c r="K291" s="6">
        <v>44.77</v>
      </c>
      <c r="L291" s="6"/>
      <c r="M291" s="6"/>
      <c r="N291" s="6"/>
      <c r="O291" s="6">
        <v>50.517500000000005</v>
      </c>
      <c r="P291">
        <f>IFERROR(IF(VLOOKUP(B291,'Packaged Beer &amp; Cider'!A:A,1,0)=B291,1,0),0)</f>
        <v>0</v>
      </c>
      <c r="Q291">
        <f>IFERROR(IF(VLOOKUP($B291,Wines!$A:$A,1,0)=$B291,1,0),0)</f>
        <v>0</v>
      </c>
      <c r="R291">
        <f>IFERROR(IF(VLOOKUP($B291,Spirits!$A:$A,1,0)=$B291,1,0),0)</f>
        <v>0</v>
      </c>
      <c r="S291" s="7">
        <f t="shared" si="5"/>
        <v>0</v>
      </c>
      <c r="U291" t="e">
        <f>VLOOKUP(B291,'Packaged Beer &amp; Cider'!$A$4:$A$28,1,FALSE)</f>
        <v>#N/A</v>
      </c>
    </row>
    <row r="292" spans="1:21" x14ac:dyDescent="0.25">
      <c r="A292" s="3">
        <v>11150</v>
      </c>
      <c r="B292" s="4" t="s">
        <v>1811</v>
      </c>
      <c r="C292" s="3">
        <v>60582</v>
      </c>
      <c r="D292" s="4" t="s">
        <v>1812</v>
      </c>
      <c r="E292" s="3">
        <v>4.5</v>
      </c>
      <c r="F292" s="4" t="s">
        <v>1563</v>
      </c>
      <c r="G292" s="3">
        <v>0.25</v>
      </c>
      <c r="H292" s="5"/>
      <c r="I292" s="6">
        <v>112.69</v>
      </c>
      <c r="J292" s="4" t="s">
        <v>1760</v>
      </c>
      <c r="K292" s="6">
        <v>51.65</v>
      </c>
      <c r="L292" s="6"/>
      <c r="M292" s="6"/>
      <c r="N292" s="6"/>
      <c r="O292" s="6">
        <v>57.397500000000001</v>
      </c>
      <c r="P292">
        <f>IFERROR(IF(VLOOKUP(B292,'Packaged Beer &amp; Cider'!A:A,1,0)=B292,1,0),0)</f>
        <v>0</v>
      </c>
      <c r="Q292">
        <f>IFERROR(IF(VLOOKUP($B292,Wines!$A:$A,1,0)=$B292,1,0),0)</f>
        <v>0</v>
      </c>
      <c r="R292">
        <f>IFERROR(IF(VLOOKUP($B292,Spirits!$A:$A,1,0)=$B292,1,0),0)</f>
        <v>0</v>
      </c>
      <c r="S292" s="7">
        <f t="shared" si="5"/>
        <v>0</v>
      </c>
      <c r="U292" t="e">
        <f>VLOOKUP(B292,'Packaged Beer &amp; Cider'!$A$4:$A$28,1,FALSE)</f>
        <v>#N/A</v>
      </c>
    </row>
    <row r="293" spans="1:21" x14ac:dyDescent="0.25">
      <c r="A293" s="3">
        <v>11116</v>
      </c>
      <c r="B293" s="4" t="s">
        <v>1813</v>
      </c>
      <c r="C293" s="3">
        <v>59522</v>
      </c>
      <c r="D293" s="4" t="s">
        <v>1814</v>
      </c>
      <c r="E293" s="3">
        <v>3</v>
      </c>
      <c r="F293" s="4" t="s">
        <v>1563</v>
      </c>
      <c r="G293" s="3">
        <v>0.25</v>
      </c>
      <c r="H293" s="5"/>
      <c r="I293" s="6">
        <v>101.48</v>
      </c>
      <c r="J293" s="4" t="s">
        <v>1564</v>
      </c>
      <c r="K293" s="6">
        <v>34.44</v>
      </c>
      <c r="L293" s="6"/>
      <c r="M293" s="6"/>
      <c r="N293" s="6"/>
      <c r="O293" s="6">
        <v>40.1875</v>
      </c>
      <c r="P293">
        <f>IFERROR(IF(VLOOKUP(B293,'Packaged Beer &amp; Cider'!A:A,1,0)=B293,1,0),0)</f>
        <v>0</v>
      </c>
      <c r="Q293">
        <f>IFERROR(IF(VLOOKUP($B293,Wines!$A:$A,1,0)=$B293,1,0),0)</f>
        <v>0</v>
      </c>
      <c r="R293">
        <f>IFERROR(IF(VLOOKUP($B293,Spirits!$A:$A,1,0)=$B293,1,0),0)</f>
        <v>0</v>
      </c>
      <c r="S293" s="7">
        <f t="shared" si="5"/>
        <v>0</v>
      </c>
      <c r="U293" t="e">
        <f>VLOOKUP(B293,'Packaged Beer &amp; Cider'!$A$4:$A$28,1,FALSE)</f>
        <v>#N/A</v>
      </c>
    </row>
    <row r="294" spans="1:21" x14ac:dyDescent="0.25">
      <c r="A294" s="3">
        <v>10945</v>
      </c>
      <c r="B294" s="4" t="s">
        <v>1815</v>
      </c>
      <c r="C294" s="3">
        <v>55621</v>
      </c>
      <c r="D294" s="4" t="s">
        <v>1816</v>
      </c>
      <c r="E294" s="3">
        <v>3.6</v>
      </c>
      <c r="F294" s="4" t="s">
        <v>1563</v>
      </c>
      <c r="G294" s="3">
        <v>0.25</v>
      </c>
      <c r="H294" s="5"/>
      <c r="I294" s="6">
        <v>105.96</v>
      </c>
      <c r="J294" s="4" t="s">
        <v>1564</v>
      </c>
      <c r="K294" s="6">
        <v>41.32</v>
      </c>
      <c r="L294" s="6"/>
      <c r="M294" s="6"/>
      <c r="N294" s="6"/>
      <c r="O294" s="6">
        <v>47.067500000000003</v>
      </c>
      <c r="P294">
        <f>IFERROR(IF(VLOOKUP(B294,'Packaged Beer &amp; Cider'!A:A,1,0)=B294,1,0),0)</f>
        <v>0</v>
      </c>
      <c r="Q294">
        <f>IFERROR(IF(VLOOKUP($B294,Wines!$A:$A,1,0)=$B294,1,0),0)</f>
        <v>0</v>
      </c>
      <c r="R294">
        <f>IFERROR(IF(VLOOKUP($B294,Spirits!$A:$A,1,0)=$B294,1,0),0)</f>
        <v>0</v>
      </c>
      <c r="S294" s="7">
        <f t="shared" si="5"/>
        <v>0</v>
      </c>
      <c r="U294" t="e">
        <f>VLOOKUP(B294,'Packaged Beer &amp; Cider'!$A$4:$A$28,1,FALSE)</f>
        <v>#N/A</v>
      </c>
    </row>
    <row r="295" spans="1:21" x14ac:dyDescent="0.25">
      <c r="A295" s="3">
        <v>11050</v>
      </c>
      <c r="B295" s="4" t="s">
        <v>1817</v>
      </c>
      <c r="C295" s="3">
        <v>57688</v>
      </c>
      <c r="D295" s="4" t="s">
        <v>1818</v>
      </c>
      <c r="E295" s="3">
        <v>3.9</v>
      </c>
      <c r="F295" s="4" t="s">
        <v>1563</v>
      </c>
      <c r="G295" s="3">
        <v>0.25</v>
      </c>
      <c r="H295" s="5"/>
      <c r="I295" s="6">
        <v>108.21</v>
      </c>
      <c r="J295" s="4" t="s">
        <v>1564</v>
      </c>
      <c r="K295" s="6">
        <v>44.77</v>
      </c>
      <c r="L295" s="6"/>
      <c r="M295" s="6"/>
      <c r="N295" s="6"/>
      <c r="O295" s="6">
        <v>50.517500000000005</v>
      </c>
      <c r="P295">
        <f>IFERROR(IF(VLOOKUP(B295,'Packaged Beer &amp; Cider'!A:A,1,0)=B295,1,0),0)</f>
        <v>0</v>
      </c>
      <c r="Q295">
        <f>IFERROR(IF(VLOOKUP($B295,Wines!$A:$A,1,0)=$B295,1,0),0)</f>
        <v>0</v>
      </c>
      <c r="R295">
        <f>IFERROR(IF(VLOOKUP($B295,Spirits!$A:$A,1,0)=$B295,1,0),0)</f>
        <v>0</v>
      </c>
      <c r="S295" s="7">
        <f t="shared" si="5"/>
        <v>0</v>
      </c>
      <c r="U295" t="e">
        <f>VLOOKUP(B295,'Packaged Beer &amp; Cider'!$A$4:$A$28,1,FALSE)</f>
        <v>#N/A</v>
      </c>
    </row>
    <row r="296" spans="1:21" x14ac:dyDescent="0.25">
      <c r="A296" s="3">
        <v>11327</v>
      </c>
      <c r="B296" s="4" t="s">
        <v>1819</v>
      </c>
      <c r="C296" s="3">
        <v>78219</v>
      </c>
      <c r="D296" s="4" t="s">
        <v>1820</v>
      </c>
      <c r="E296" s="3">
        <v>4.0999999999999996</v>
      </c>
      <c r="F296" s="4" t="s">
        <v>1563</v>
      </c>
      <c r="G296" s="3">
        <v>0.25</v>
      </c>
      <c r="H296" s="5"/>
      <c r="I296" s="6">
        <v>109.71</v>
      </c>
      <c r="J296" s="4" t="s">
        <v>1564</v>
      </c>
      <c r="K296" s="6">
        <v>47.42</v>
      </c>
      <c r="L296" s="6"/>
      <c r="M296" s="6"/>
      <c r="N296" s="6"/>
      <c r="O296" s="6">
        <v>53.167500000000004</v>
      </c>
      <c r="P296">
        <f>IFERROR(IF(VLOOKUP(B296,'Packaged Beer &amp; Cider'!A:A,1,0)=B296,1,0),0)</f>
        <v>0</v>
      </c>
      <c r="Q296">
        <f>IFERROR(IF(VLOOKUP($B296,Wines!$A:$A,1,0)=$B296,1,0),0)</f>
        <v>0</v>
      </c>
      <c r="R296">
        <f>IFERROR(IF(VLOOKUP($B296,Spirits!$A:$A,1,0)=$B296,1,0),0)</f>
        <v>0</v>
      </c>
      <c r="S296" s="7">
        <f t="shared" si="5"/>
        <v>0</v>
      </c>
      <c r="U296" t="e">
        <f>VLOOKUP(B296,'Packaged Beer &amp; Cider'!$A$4:$A$28,1,FALSE)</f>
        <v>#N/A</v>
      </c>
    </row>
    <row r="297" spans="1:21" x14ac:dyDescent="0.25">
      <c r="A297" s="3">
        <v>10605</v>
      </c>
      <c r="B297" s="4" t="s">
        <v>1821</v>
      </c>
      <c r="C297" s="3">
        <v>51572</v>
      </c>
      <c r="D297" s="4" t="s">
        <v>1822</v>
      </c>
      <c r="E297" s="3">
        <v>3.9</v>
      </c>
      <c r="F297" s="4" t="s">
        <v>1563</v>
      </c>
      <c r="G297" s="3">
        <v>0.25</v>
      </c>
      <c r="H297" s="5"/>
      <c r="I297" s="6">
        <v>108.21</v>
      </c>
      <c r="J297" s="4" t="s">
        <v>1564</v>
      </c>
      <c r="K297" s="6">
        <v>44.77</v>
      </c>
      <c r="L297" s="6"/>
      <c r="M297" s="6"/>
      <c r="N297" s="6"/>
      <c r="O297" s="6">
        <v>50.517500000000005</v>
      </c>
      <c r="P297">
        <f>IFERROR(IF(VLOOKUP(B297,'Packaged Beer &amp; Cider'!A:A,1,0)=B297,1,0),0)</f>
        <v>0</v>
      </c>
      <c r="Q297">
        <f>IFERROR(IF(VLOOKUP($B297,Wines!$A:$A,1,0)=$B297,1,0),0)</f>
        <v>0</v>
      </c>
      <c r="R297">
        <f>IFERROR(IF(VLOOKUP($B297,Spirits!$A:$A,1,0)=$B297,1,0),0)</f>
        <v>0</v>
      </c>
      <c r="S297" s="7">
        <f t="shared" si="5"/>
        <v>0</v>
      </c>
      <c r="U297" t="e">
        <f>VLOOKUP(B297,'Packaged Beer &amp; Cider'!$A$4:$A$28,1,FALSE)</f>
        <v>#N/A</v>
      </c>
    </row>
    <row r="298" spans="1:21" x14ac:dyDescent="0.25">
      <c r="A298" s="3">
        <v>10990</v>
      </c>
      <c r="B298" s="4" t="s">
        <v>1823</v>
      </c>
      <c r="C298" s="3">
        <v>56838</v>
      </c>
      <c r="D298" s="4" t="s">
        <v>1824</v>
      </c>
      <c r="E298" s="3">
        <v>3.6</v>
      </c>
      <c r="F298" s="4" t="s">
        <v>1563</v>
      </c>
      <c r="G298" s="3">
        <v>0.25</v>
      </c>
      <c r="H298" s="5"/>
      <c r="I298" s="6">
        <v>105.96</v>
      </c>
      <c r="J298" s="4" t="s">
        <v>1564</v>
      </c>
      <c r="K298" s="6">
        <v>41.32</v>
      </c>
      <c r="L298" s="6"/>
      <c r="M298" s="6"/>
      <c r="N298" s="6"/>
      <c r="O298" s="6">
        <v>47.067500000000003</v>
      </c>
      <c r="P298">
        <f>IFERROR(IF(VLOOKUP(B298,'Packaged Beer &amp; Cider'!A:A,1,0)=B298,1,0),0)</f>
        <v>0</v>
      </c>
      <c r="Q298">
        <f>IFERROR(IF(VLOOKUP($B298,Wines!$A:$A,1,0)=$B298,1,0),0)</f>
        <v>0</v>
      </c>
      <c r="R298">
        <f>IFERROR(IF(VLOOKUP($B298,Spirits!$A:$A,1,0)=$B298,1,0),0)</f>
        <v>0</v>
      </c>
      <c r="S298" s="7">
        <f t="shared" si="5"/>
        <v>0</v>
      </c>
      <c r="U298" t="e">
        <f>VLOOKUP(B298,'Packaged Beer &amp; Cider'!$A$4:$A$28,1,FALSE)</f>
        <v>#N/A</v>
      </c>
    </row>
    <row r="299" spans="1:21" x14ac:dyDescent="0.25">
      <c r="A299" s="3">
        <v>10886</v>
      </c>
      <c r="B299" s="4" t="s">
        <v>1825</v>
      </c>
      <c r="C299" s="3">
        <v>51573</v>
      </c>
      <c r="D299" s="4" t="s">
        <v>1826</v>
      </c>
      <c r="E299" s="3">
        <v>5</v>
      </c>
      <c r="F299" s="4" t="s">
        <v>1563</v>
      </c>
      <c r="G299" s="3">
        <v>0.25</v>
      </c>
      <c r="H299" s="5"/>
      <c r="I299" s="6">
        <v>116.43</v>
      </c>
      <c r="J299" s="4" t="s">
        <v>1760</v>
      </c>
      <c r="K299" s="6">
        <v>57.39</v>
      </c>
      <c r="L299" s="6"/>
      <c r="M299" s="6"/>
      <c r="N299" s="6"/>
      <c r="O299" s="6">
        <v>63.137500000000003</v>
      </c>
      <c r="P299">
        <f>IFERROR(IF(VLOOKUP(B299,'Packaged Beer &amp; Cider'!A:A,1,0)=B299,1,0),0)</f>
        <v>0</v>
      </c>
      <c r="Q299">
        <f>IFERROR(IF(VLOOKUP($B299,Wines!$A:$A,1,0)=$B299,1,0),0)</f>
        <v>0</v>
      </c>
      <c r="R299">
        <f>IFERROR(IF(VLOOKUP($B299,Spirits!$A:$A,1,0)=$B299,1,0),0)</f>
        <v>0</v>
      </c>
      <c r="S299" s="7">
        <f t="shared" si="5"/>
        <v>0</v>
      </c>
      <c r="U299" t="e">
        <f>VLOOKUP(B299,'Packaged Beer &amp; Cider'!$A$4:$A$28,1,FALSE)</f>
        <v>#N/A</v>
      </c>
    </row>
    <row r="300" spans="1:21" x14ac:dyDescent="0.25">
      <c r="A300" s="3">
        <v>10909</v>
      </c>
      <c r="B300" s="4" t="s">
        <v>1827</v>
      </c>
      <c r="C300" s="3">
        <v>55618</v>
      </c>
      <c r="D300" s="4" t="s">
        <v>1828</v>
      </c>
      <c r="E300" s="3">
        <v>3.7</v>
      </c>
      <c r="F300" s="4" t="s">
        <v>1563</v>
      </c>
      <c r="G300" s="3">
        <v>0.25</v>
      </c>
      <c r="H300" s="5"/>
      <c r="I300" s="6">
        <v>106.71</v>
      </c>
      <c r="J300" s="4" t="s">
        <v>1564</v>
      </c>
      <c r="K300" s="6">
        <v>44.43</v>
      </c>
      <c r="L300" s="6"/>
      <c r="M300" s="6"/>
      <c r="N300" s="6"/>
      <c r="O300" s="6">
        <v>50.177500000000002</v>
      </c>
      <c r="P300">
        <f>IFERROR(IF(VLOOKUP(B300,'Packaged Beer &amp; Cider'!A:A,1,0)=B300,1,0),0)</f>
        <v>0</v>
      </c>
      <c r="Q300">
        <f>IFERROR(IF(VLOOKUP($B300,Wines!$A:$A,1,0)=$B300,1,0),0)</f>
        <v>0</v>
      </c>
      <c r="R300">
        <f>IFERROR(IF(VLOOKUP($B300,Spirits!$A:$A,1,0)=$B300,1,0),0)</f>
        <v>0</v>
      </c>
      <c r="S300" s="7">
        <f t="shared" si="5"/>
        <v>0</v>
      </c>
      <c r="U300" t="e">
        <f>VLOOKUP(B300,'Packaged Beer &amp; Cider'!$A$4:$A$28,1,FALSE)</f>
        <v>#N/A</v>
      </c>
    </row>
    <row r="301" spans="1:21" x14ac:dyDescent="0.25">
      <c r="A301" s="3">
        <v>10892</v>
      </c>
      <c r="B301" s="4" t="s">
        <v>1829</v>
      </c>
      <c r="C301" s="3">
        <v>51575</v>
      </c>
      <c r="D301" s="4" t="s">
        <v>1830</v>
      </c>
      <c r="E301" s="3">
        <v>4.4000000000000004</v>
      </c>
      <c r="F301" s="4" t="s">
        <v>1563</v>
      </c>
      <c r="G301" s="3">
        <v>0.25</v>
      </c>
      <c r="H301" s="5"/>
      <c r="I301" s="6">
        <v>112.67</v>
      </c>
      <c r="J301" s="4" t="s">
        <v>1564</v>
      </c>
      <c r="K301" s="6">
        <v>51.63</v>
      </c>
      <c r="L301" s="6"/>
      <c r="M301" s="6"/>
      <c r="N301" s="6"/>
      <c r="O301" s="6">
        <v>57.377500000000005</v>
      </c>
      <c r="P301">
        <f>IFERROR(IF(VLOOKUP(B301,'Packaged Beer &amp; Cider'!A:A,1,0)=B301,1,0),0)</f>
        <v>0</v>
      </c>
      <c r="Q301">
        <f>IFERROR(IF(VLOOKUP($B301,Wines!$A:$A,1,0)=$B301,1,0),0)</f>
        <v>0</v>
      </c>
      <c r="R301">
        <f>IFERROR(IF(VLOOKUP($B301,Spirits!$A:$A,1,0)=$B301,1,0),0)</f>
        <v>0</v>
      </c>
      <c r="S301" s="7">
        <f t="shared" si="5"/>
        <v>0</v>
      </c>
      <c r="U301" t="e">
        <f>VLOOKUP(B301,'Packaged Beer &amp; Cider'!$A$4:$A$28,1,FALSE)</f>
        <v>#N/A</v>
      </c>
    </row>
    <row r="302" spans="1:21" x14ac:dyDescent="0.25">
      <c r="A302" s="3">
        <v>11390</v>
      </c>
      <c r="B302" s="4" t="s">
        <v>1831</v>
      </c>
      <c r="C302" s="3">
        <v>80632</v>
      </c>
      <c r="D302" s="4" t="s">
        <v>1832</v>
      </c>
      <c r="E302" s="3">
        <v>3.8</v>
      </c>
      <c r="F302" s="4" t="s">
        <v>1563</v>
      </c>
      <c r="G302" s="3">
        <v>0.25</v>
      </c>
      <c r="H302" s="5"/>
      <c r="I302" s="6">
        <v>110.68</v>
      </c>
      <c r="J302" s="4" t="s">
        <v>1564</v>
      </c>
      <c r="K302" s="6">
        <v>45.42</v>
      </c>
      <c r="L302" s="6"/>
      <c r="M302" s="6"/>
      <c r="N302" s="6"/>
      <c r="O302" s="6">
        <v>51.167500000000004</v>
      </c>
      <c r="P302">
        <f>IFERROR(IF(VLOOKUP(B302,'Packaged Beer &amp; Cider'!A:A,1,0)=B302,1,0),0)</f>
        <v>0</v>
      </c>
      <c r="Q302">
        <f>IFERROR(IF(VLOOKUP($B302,Wines!$A:$A,1,0)=$B302,1,0),0)</f>
        <v>0</v>
      </c>
      <c r="R302">
        <f>IFERROR(IF(VLOOKUP($B302,Spirits!$A:$A,1,0)=$B302,1,0),0)</f>
        <v>0</v>
      </c>
      <c r="S302" s="7">
        <f t="shared" si="5"/>
        <v>0</v>
      </c>
      <c r="U302" t="e">
        <f>VLOOKUP(B302,'Packaged Beer &amp; Cider'!$A$4:$A$28,1,FALSE)</f>
        <v>#N/A</v>
      </c>
    </row>
    <row r="303" spans="1:21" x14ac:dyDescent="0.25">
      <c r="A303" s="3">
        <v>11133</v>
      </c>
      <c r="B303" s="4" t="s">
        <v>1833</v>
      </c>
      <c r="C303" s="3">
        <v>59521</v>
      </c>
      <c r="D303" s="4" t="s">
        <v>1834</v>
      </c>
      <c r="E303" s="3">
        <v>3.8</v>
      </c>
      <c r="F303" s="4" t="s">
        <v>1563</v>
      </c>
      <c r="G303" s="3">
        <v>0.25</v>
      </c>
      <c r="H303" s="5"/>
      <c r="I303" s="6">
        <v>107.46</v>
      </c>
      <c r="J303" s="4" t="s">
        <v>1564</v>
      </c>
      <c r="K303" s="6">
        <v>43.62</v>
      </c>
      <c r="L303" s="6"/>
      <c r="M303" s="6"/>
      <c r="N303" s="6"/>
      <c r="O303" s="6">
        <v>49.3675</v>
      </c>
      <c r="P303">
        <f>IFERROR(IF(VLOOKUP(B303,'Packaged Beer &amp; Cider'!A:A,1,0)=B303,1,0),0)</f>
        <v>0</v>
      </c>
      <c r="Q303">
        <f>IFERROR(IF(VLOOKUP($B303,Wines!$A:$A,1,0)=$B303,1,0),0)</f>
        <v>0</v>
      </c>
      <c r="R303">
        <f>IFERROR(IF(VLOOKUP($B303,Spirits!$A:$A,1,0)=$B303,1,0),0)</f>
        <v>0</v>
      </c>
      <c r="S303" s="7">
        <f t="shared" si="5"/>
        <v>0</v>
      </c>
      <c r="U303" t="e">
        <f>VLOOKUP(B303,'Packaged Beer &amp; Cider'!$A$4:$A$28,1,FALSE)</f>
        <v>#N/A</v>
      </c>
    </row>
    <row r="304" spans="1:21" x14ac:dyDescent="0.25">
      <c r="A304" s="3">
        <v>11338</v>
      </c>
      <c r="B304" s="4" t="s">
        <v>1835</v>
      </c>
      <c r="C304" s="3">
        <v>78666</v>
      </c>
      <c r="D304" s="4" t="s">
        <v>1836</v>
      </c>
      <c r="E304" s="3">
        <v>4.4000000000000004</v>
      </c>
      <c r="F304" s="4" t="s">
        <v>1563</v>
      </c>
      <c r="G304" s="3">
        <v>0.25</v>
      </c>
      <c r="H304" s="5"/>
      <c r="I304" s="6">
        <v>111.96</v>
      </c>
      <c r="J304" s="4" t="s">
        <v>1564</v>
      </c>
      <c r="K304" s="6">
        <v>51.41</v>
      </c>
      <c r="L304" s="6"/>
      <c r="M304" s="6"/>
      <c r="N304" s="6"/>
      <c r="O304" s="6">
        <v>57.157499999999999</v>
      </c>
      <c r="P304">
        <f>IFERROR(IF(VLOOKUP(B304,'Packaged Beer &amp; Cider'!A:A,1,0)=B304,1,0),0)</f>
        <v>0</v>
      </c>
      <c r="Q304">
        <f>IFERROR(IF(VLOOKUP($B304,Wines!$A:$A,1,0)=$B304,1,0),0)</f>
        <v>0</v>
      </c>
      <c r="R304">
        <f>IFERROR(IF(VLOOKUP($B304,Spirits!$A:$A,1,0)=$B304,1,0),0)</f>
        <v>0</v>
      </c>
      <c r="S304" s="7">
        <f t="shared" si="5"/>
        <v>0</v>
      </c>
      <c r="U304" t="e">
        <f>VLOOKUP(B304,'Packaged Beer &amp; Cider'!$A$4:$A$28,1,FALSE)</f>
        <v>#N/A</v>
      </c>
    </row>
    <row r="305" spans="1:21" x14ac:dyDescent="0.25">
      <c r="A305" s="3">
        <v>11249</v>
      </c>
      <c r="B305" s="4" t="s">
        <v>1837</v>
      </c>
      <c r="C305" s="3">
        <v>75790</v>
      </c>
      <c r="D305" s="4" t="s">
        <v>1838</v>
      </c>
      <c r="E305" s="3">
        <v>4.4000000000000004</v>
      </c>
      <c r="F305" s="4" t="s">
        <v>1563</v>
      </c>
      <c r="G305" s="3">
        <v>0.25</v>
      </c>
      <c r="H305" s="5"/>
      <c r="I305" s="6">
        <v>110.5</v>
      </c>
      <c r="J305" s="4" t="s">
        <v>1564</v>
      </c>
      <c r="K305" s="6">
        <v>51.41</v>
      </c>
      <c r="L305" s="6"/>
      <c r="M305" s="6"/>
      <c r="N305" s="6"/>
      <c r="O305" s="6">
        <v>57.157499999999999</v>
      </c>
      <c r="P305">
        <f>IFERROR(IF(VLOOKUP(B305,'Packaged Beer &amp; Cider'!A:A,1,0)=B305,1,0),0)</f>
        <v>0</v>
      </c>
      <c r="Q305">
        <f>IFERROR(IF(VLOOKUP($B305,Wines!$A:$A,1,0)=$B305,1,0),0)</f>
        <v>0</v>
      </c>
      <c r="R305">
        <f>IFERROR(IF(VLOOKUP($B305,Spirits!$A:$A,1,0)=$B305,1,0),0)</f>
        <v>0</v>
      </c>
      <c r="S305" s="7">
        <f t="shared" si="5"/>
        <v>0</v>
      </c>
      <c r="U305" t="e">
        <f>VLOOKUP(B305,'Packaged Beer &amp; Cider'!$A$4:$A$28,1,FALSE)</f>
        <v>#N/A</v>
      </c>
    </row>
    <row r="306" spans="1:21" x14ac:dyDescent="0.25">
      <c r="A306" s="3">
        <v>10910</v>
      </c>
      <c r="B306" s="4" t="s">
        <v>1839</v>
      </c>
      <c r="C306" s="3">
        <v>55620</v>
      </c>
      <c r="D306" s="4" t="s">
        <v>1840</v>
      </c>
      <c r="E306" s="3">
        <v>4.5</v>
      </c>
      <c r="F306" s="4" t="s">
        <v>1563</v>
      </c>
      <c r="G306" s="3">
        <v>0.25</v>
      </c>
      <c r="H306" s="5"/>
      <c r="I306" s="6">
        <v>112.69</v>
      </c>
      <c r="J306" s="4" t="s">
        <v>1760</v>
      </c>
      <c r="K306" s="6">
        <v>51.65</v>
      </c>
      <c r="L306" s="6"/>
      <c r="M306" s="6"/>
      <c r="N306" s="6"/>
      <c r="O306" s="6">
        <v>57.397500000000001</v>
      </c>
      <c r="P306">
        <f>IFERROR(IF(VLOOKUP(B306,'Packaged Beer &amp; Cider'!A:A,1,0)=B306,1,0),0)</f>
        <v>0</v>
      </c>
      <c r="Q306">
        <f>IFERROR(IF(VLOOKUP($B306,Wines!$A:$A,1,0)=$B306,1,0),0)</f>
        <v>0</v>
      </c>
      <c r="R306">
        <f>IFERROR(IF(VLOOKUP($B306,Spirits!$A:$A,1,0)=$B306,1,0),0)</f>
        <v>0</v>
      </c>
      <c r="S306" s="7">
        <f t="shared" si="5"/>
        <v>0</v>
      </c>
      <c r="U306" t="e">
        <f>VLOOKUP(B306,'Packaged Beer &amp; Cider'!$A$4:$A$28,1,FALSE)</f>
        <v>#N/A</v>
      </c>
    </row>
    <row r="307" spans="1:21" x14ac:dyDescent="0.25">
      <c r="A307" s="3">
        <v>11160</v>
      </c>
      <c r="B307" s="4" t="s">
        <v>1841</v>
      </c>
      <c r="C307" s="3">
        <v>60859</v>
      </c>
      <c r="D307" s="4" t="s">
        <v>1842</v>
      </c>
      <c r="E307" s="3">
        <v>3.8</v>
      </c>
      <c r="F307" s="4" t="s">
        <v>1563</v>
      </c>
      <c r="G307" s="3">
        <v>0.25</v>
      </c>
      <c r="H307" s="5"/>
      <c r="I307" s="6">
        <v>106.4</v>
      </c>
      <c r="J307" s="4" t="s">
        <v>1564</v>
      </c>
      <c r="K307" s="6">
        <v>43.62</v>
      </c>
      <c r="L307" s="6"/>
      <c r="M307" s="6"/>
      <c r="N307" s="6"/>
      <c r="O307" s="6">
        <v>49.3675</v>
      </c>
      <c r="P307">
        <f>IFERROR(IF(VLOOKUP(B307,'Packaged Beer &amp; Cider'!A:A,1,0)=B307,1,0),0)</f>
        <v>0</v>
      </c>
      <c r="Q307">
        <f>IFERROR(IF(VLOOKUP($B307,Wines!$A:$A,1,0)=$B307,1,0),0)</f>
        <v>0</v>
      </c>
      <c r="R307">
        <f>IFERROR(IF(VLOOKUP($B307,Spirits!$A:$A,1,0)=$B307,1,0),0)</f>
        <v>0</v>
      </c>
      <c r="S307" s="7">
        <f t="shared" si="5"/>
        <v>0</v>
      </c>
      <c r="U307" t="e">
        <f>VLOOKUP(B307,'Packaged Beer &amp; Cider'!$A$4:$A$28,1,FALSE)</f>
        <v>#N/A</v>
      </c>
    </row>
    <row r="308" spans="1:21" x14ac:dyDescent="0.25">
      <c r="A308" s="3">
        <v>11335</v>
      </c>
      <c r="B308" s="4" t="s">
        <v>1843</v>
      </c>
      <c r="C308" s="3">
        <v>77472</v>
      </c>
      <c r="D308" s="4" t="s">
        <v>1844</v>
      </c>
      <c r="E308" s="3">
        <v>4</v>
      </c>
      <c r="F308" s="4" t="s">
        <v>1563</v>
      </c>
      <c r="G308" s="3">
        <v>0.25</v>
      </c>
      <c r="H308" s="5"/>
      <c r="I308" s="6">
        <v>108.96</v>
      </c>
      <c r="J308" s="4" t="s">
        <v>1564</v>
      </c>
      <c r="K308" s="6">
        <v>47.42</v>
      </c>
      <c r="L308" s="6"/>
      <c r="M308" s="6"/>
      <c r="N308" s="6"/>
      <c r="O308" s="6">
        <v>53.167500000000004</v>
      </c>
      <c r="P308">
        <f>IFERROR(IF(VLOOKUP(B308,'Packaged Beer &amp; Cider'!A:A,1,0)=B308,1,0),0)</f>
        <v>0</v>
      </c>
      <c r="Q308">
        <f>IFERROR(IF(VLOOKUP($B308,Wines!$A:$A,1,0)=$B308,1,0),0)</f>
        <v>0</v>
      </c>
      <c r="R308">
        <f>IFERROR(IF(VLOOKUP($B308,Spirits!$A:$A,1,0)=$B308,1,0),0)</f>
        <v>0</v>
      </c>
      <c r="S308" s="7">
        <f t="shared" si="5"/>
        <v>0</v>
      </c>
      <c r="U308" t="e">
        <f>VLOOKUP(B308,'Packaged Beer &amp; Cider'!$A$4:$A$28,1,FALSE)</f>
        <v>#N/A</v>
      </c>
    </row>
    <row r="309" spans="1:21" x14ac:dyDescent="0.25">
      <c r="A309" s="3">
        <v>10871</v>
      </c>
      <c r="B309" s="4" t="s">
        <v>1845</v>
      </c>
      <c r="C309" s="3">
        <v>51570</v>
      </c>
      <c r="D309" s="4" t="s">
        <v>1846</v>
      </c>
      <c r="E309" s="3">
        <v>3.9</v>
      </c>
      <c r="F309" s="4" t="s">
        <v>1563</v>
      </c>
      <c r="G309" s="3">
        <v>0.25</v>
      </c>
      <c r="H309" s="5"/>
      <c r="I309" s="6">
        <v>108.21</v>
      </c>
      <c r="J309" s="4" t="s">
        <v>1564</v>
      </c>
      <c r="K309" s="6">
        <v>44.77</v>
      </c>
      <c r="L309" s="6"/>
      <c r="M309" s="6"/>
      <c r="N309" s="6"/>
      <c r="O309" s="6">
        <v>50.517500000000005</v>
      </c>
      <c r="P309">
        <f>IFERROR(IF(VLOOKUP(B309,'Packaged Beer &amp; Cider'!A:A,1,0)=B309,1,0),0)</f>
        <v>0</v>
      </c>
      <c r="Q309">
        <f>IFERROR(IF(VLOOKUP($B309,Wines!$A:$A,1,0)=$B309,1,0),0)</f>
        <v>0</v>
      </c>
      <c r="R309">
        <f>IFERROR(IF(VLOOKUP($B309,Spirits!$A:$A,1,0)=$B309,1,0),0)</f>
        <v>0</v>
      </c>
      <c r="S309" s="7">
        <f t="shared" si="5"/>
        <v>0</v>
      </c>
      <c r="U309" t="e">
        <f>VLOOKUP(B309,'Packaged Beer &amp; Cider'!$A$4:$A$28,1,FALSE)</f>
        <v>#N/A</v>
      </c>
    </row>
    <row r="310" spans="1:21" x14ac:dyDescent="0.25">
      <c r="A310" s="3">
        <v>11025</v>
      </c>
      <c r="B310" s="4" t="s">
        <v>1847</v>
      </c>
      <c r="C310" s="3">
        <v>57788</v>
      </c>
      <c r="D310" s="4" t="s">
        <v>1848</v>
      </c>
      <c r="E310" s="3">
        <v>3.9</v>
      </c>
      <c r="F310" s="4" t="s">
        <v>1563</v>
      </c>
      <c r="G310" s="3">
        <v>0.25</v>
      </c>
      <c r="H310" s="5"/>
      <c r="I310" s="6">
        <v>108.21</v>
      </c>
      <c r="J310" s="4" t="s">
        <v>1564</v>
      </c>
      <c r="K310" s="6">
        <v>44.77</v>
      </c>
      <c r="L310" s="6"/>
      <c r="M310" s="6"/>
      <c r="N310" s="6"/>
      <c r="O310" s="6">
        <v>50.517500000000005</v>
      </c>
      <c r="P310">
        <f>IFERROR(IF(VLOOKUP(B310,'Packaged Beer &amp; Cider'!A:A,1,0)=B310,1,0),0)</f>
        <v>0</v>
      </c>
      <c r="Q310">
        <f>IFERROR(IF(VLOOKUP($B310,Wines!$A:$A,1,0)=$B310,1,0),0)</f>
        <v>0</v>
      </c>
      <c r="R310">
        <f>IFERROR(IF(VLOOKUP($B310,Spirits!$A:$A,1,0)=$B310,1,0),0)</f>
        <v>0</v>
      </c>
      <c r="S310" s="7">
        <f t="shared" si="5"/>
        <v>0</v>
      </c>
      <c r="U310" t="e">
        <f>VLOOKUP(B310,'Packaged Beer &amp; Cider'!$A$4:$A$28,1,FALSE)</f>
        <v>#N/A</v>
      </c>
    </row>
    <row r="311" spans="1:21" x14ac:dyDescent="0.25">
      <c r="A311" s="3">
        <v>10994</v>
      </c>
      <c r="B311" s="4" t="s">
        <v>1849</v>
      </c>
      <c r="C311" s="3">
        <v>56815</v>
      </c>
      <c r="D311" s="4" t="s">
        <v>1850</v>
      </c>
      <c r="E311" s="3">
        <v>4.4000000000000004</v>
      </c>
      <c r="F311" s="4" t="s">
        <v>1563</v>
      </c>
      <c r="G311" s="3">
        <v>0.25</v>
      </c>
      <c r="H311" s="5"/>
      <c r="I311" s="6">
        <v>111.95</v>
      </c>
      <c r="J311" s="4" t="s">
        <v>1564</v>
      </c>
      <c r="K311" s="6">
        <v>50.51</v>
      </c>
      <c r="L311" s="6"/>
      <c r="M311" s="6"/>
      <c r="N311" s="6"/>
      <c r="O311" s="6">
        <v>56.2575</v>
      </c>
      <c r="P311">
        <f>IFERROR(IF(VLOOKUP(B311,'Packaged Beer &amp; Cider'!A:A,1,0)=B311,1,0),0)</f>
        <v>0</v>
      </c>
      <c r="Q311">
        <f>IFERROR(IF(VLOOKUP($B311,Wines!$A:$A,1,0)=$B311,1,0),0)</f>
        <v>0</v>
      </c>
      <c r="R311">
        <f>IFERROR(IF(VLOOKUP($B311,Spirits!$A:$A,1,0)=$B311,1,0),0)</f>
        <v>0</v>
      </c>
      <c r="S311" s="7">
        <f t="shared" si="5"/>
        <v>0</v>
      </c>
      <c r="U311" t="e">
        <f>VLOOKUP(B311,'Packaged Beer &amp; Cider'!$A$4:$A$28,1,FALSE)</f>
        <v>#N/A</v>
      </c>
    </row>
    <row r="312" spans="1:21" x14ac:dyDescent="0.25">
      <c r="A312" s="3">
        <v>10773</v>
      </c>
      <c r="B312" s="4" t="s">
        <v>1851</v>
      </c>
      <c r="C312" s="3">
        <v>50988</v>
      </c>
      <c r="D312" s="4" t="s">
        <v>1852</v>
      </c>
      <c r="E312" s="3">
        <v>4.9000000000000004</v>
      </c>
      <c r="F312" s="4" t="s">
        <v>1563</v>
      </c>
      <c r="G312" s="3">
        <v>0.25</v>
      </c>
      <c r="H312" s="5"/>
      <c r="I312" s="6">
        <v>115.68</v>
      </c>
      <c r="J312" s="4" t="s">
        <v>1760</v>
      </c>
      <c r="K312" s="6">
        <v>51.66</v>
      </c>
      <c r="L312" s="6"/>
      <c r="M312" s="6"/>
      <c r="N312" s="6"/>
      <c r="O312" s="6">
        <v>57.407499999999999</v>
      </c>
      <c r="P312">
        <f>IFERROR(IF(VLOOKUP(B312,'Packaged Beer &amp; Cider'!A:A,1,0)=B312,1,0),0)</f>
        <v>0</v>
      </c>
      <c r="Q312">
        <f>IFERROR(IF(VLOOKUP($B312,Wines!$A:$A,1,0)=$B312,1,0),0)</f>
        <v>0</v>
      </c>
      <c r="R312">
        <f>IFERROR(IF(VLOOKUP($B312,Spirits!$A:$A,1,0)=$B312,1,0),0)</f>
        <v>0</v>
      </c>
      <c r="S312" s="7">
        <f t="shared" si="5"/>
        <v>0</v>
      </c>
      <c r="U312" t="e">
        <f>VLOOKUP(B312,'Packaged Beer &amp; Cider'!$A$4:$A$28,1,FALSE)</f>
        <v>#N/A</v>
      </c>
    </row>
    <row r="313" spans="1:21" x14ac:dyDescent="0.25">
      <c r="A313" s="3">
        <v>10317</v>
      </c>
      <c r="B313" s="4" t="s">
        <v>1853</v>
      </c>
      <c r="C313" s="3">
        <v>62443</v>
      </c>
      <c r="D313" s="4" t="s">
        <v>1854</v>
      </c>
      <c r="E313" s="3">
        <v>4.3</v>
      </c>
      <c r="F313" s="4" t="s">
        <v>1563</v>
      </c>
      <c r="G313" s="3">
        <v>0.25</v>
      </c>
      <c r="H313" s="5"/>
      <c r="I313" s="6">
        <v>114.55</v>
      </c>
      <c r="J313" s="4" t="s">
        <v>1760</v>
      </c>
      <c r="K313" s="6">
        <v>50.41</v>
      </c>
      <c r="L313" s="6"/>
      <c r="M313" s="6"/>
      <c r="N313" s="6"/>
      <c r="O313" s="6">
        <v>56.157499999999999</v>
      </c>
      <c r="P313">
        <f>IFERROR(IF(VLOOKUP(B313,'Packaged Beer &amp; Cider'!A:A,1,0)=B313,1,0),0)</f>
        <v>0</v>
      </c>
      <c r="Q313">
        <f>IFERROR(IF(VLOOKUP($B313,Wines!$A:$A,1,0)=$B313,1,0),0)</f>
        <v>0</v>
      </c>
      <c r="R313">
        <f>IFERROR(IF(VLOOKUP($B313,Spirits!$A:$A,1,0)=$B313,1,0),0)</f>
        <v>0</v>
      </c>
      <c r="S313" s="7">
        <f t="shared" si="5"/>
        <v>0</v>
      </c>
      <c r="U313" t="e">
        <f>VLOOKUP(B313,'Packaged Beer &amp; Cider'!$A$4:$A$28,1,FALSE)</f>
        <v>#N/A</v>
      </c>
    </row>
    <row r="314" spans="1:21" x14ac:dyDescent="0.25">
      <c r="A314" s="3">
        <v>11513</v>
      </c>
      <c r="B314" s="4" t="s">
        <v>1855</v>
      </c>
      <c r="C314" s="3">
        <v>85798</v>
      </c>
      <c r="D314" s="4" t="s">
        <v>1856</v>
      </c>
      <c r="E314" s="3">
        <v>4.8</v>
      </c>
      <c r="F314" s="4" t="s">
        <v>1563</v>
      </c>
      <c r="G314" s="3">
        <v>0.25</v>
      </c>
      <c r="H314" s="5"/>
      <c r="I314" s="6">
        <v>117.46</v>
      </c>
      <c r="J314" s="4" t="s">
        <v>1760</v>
      </c>
      <c r="K314" s="6">
        <v>55.4</v>
      </c>
      <c r="L314" s="6"/>
      <c r="M314" s="6"/>
      <c r="N314" s="6"/>
      <c r="O314" s="6">
        <v>61.147500000000001</v>
      </c>
      <c r="P314">
        <f>IFERROR(IF(VLOOKUP(B314,'Packaged Beer &amp; Cider'!A:A,1,0)=B314,1,0),0)</f>
        <v>0</v>
      </c>
      <c r="Q314">
        <f>IFERROR(IF(VLOOKUP($B314,Wines!$A:$A,1,0)=$B314,1,0),0)</f>
        <v>0</v>
      </c>
      <c r="R314">
        <f>IFERROR(IF(VLOOKUP($B314,Spirits!$A:$A,1,0)=$B314,1,0),0)</f>
        <v>0</v>
      </c>
      <c r="S314" s="7">
        <f t="shared" si="5"/>
        <v>0</v>
      </c>
      <c r="U314" t="e">
        <f>VLOOKUP(B314,'Packaged Beer &amp; Cider'!$A$4:$A$28,1,FALSE)</f>
        <v>#N/A</v>
      </c>
    </row>
    <row r="315" spans="1:21" x14ac:dyDescent="0.25">
      <c r="A315" s="3">
        <v>10991</v>
      </c>
      <c r="B315" s="4" t="s">
        <v>1857</v>
      </c>
      <c r="C315" s="3">
        <v>56810</v>
      </c>
      <c r="D315" s="4" t="s">
        <v>1858</v>
      </c>
      <c r="E315" s="3">
        <v>3.9</v>
      </c>
      <c r="F315" s="4" t="s">
        <v>1563</v>
      </c>
      <c r="G315" s="3">
        <v>0.25</v>
      </c>
      <c r="H315" s="5"/>
      <c r="I315" s="6">
        <v>108.21</v>
      </c>
      <c r="J315" s="4" t="s">
        <v>1564</v>
      </c>
      <c r="K315" s="6">
        <v>46.42</v>
      </c>
      <c r="L315" s="6"/>
      <c r="M315" s="6"/>
      <c r="N315" s="6"/>
      <c r="O315" s="6">
        <v>52.167500000000004</v>
      </c>
      <c r="P315">
        <f>IFERROR(IF(VLOOKUP(B315,'Packaged Beer &amp; Cider'!A:A,1,0)=B315,1,0),0)</f>
        <v>0</v>
      </c>
      <c r="Q315">
        <f>IFERROR(IF(VLOOKUP($B315,Wines!$A:$A,1,0)=$B315,1,0),0)</f>
        <v>0</v>
      </c>
      <c r="R315">
        <f>IFERROR(IF(VLOOKUP($B315,Spirits!$A:$A,1,0)=$B315,1,0),0)</f>
        <v>0</v>
      </c>
      <c r="S315" s="7">
        <f t="shared" si="5"/>
        <v>0</v>
      </c>
      <c r="U315" t="e">
        <f>VLOOKUP(B315,'Packaged Beer &amp; Cider'!$A$4:$A$28,1,FALSE)</f>
        <v>#N/A</v>
      </c>
    </row>
    <row r="316" spans="1:21" x14ac:dyDescent="0.25">
      <c r="A316" s="3">
        <v>10992</v>
      </c>
      <c r="B316" s="4" t="s">
        <v>1859</v>
      </c>
      <c r="C316" s="3">
        <v>56813</v>
      </c>
      <c r="D316" s="4" t="s">
        <v>1860</v>
      </c>
      <c r="E316" s="3">
        <v>4.3</v>
      </c>
      <c r="F316" s="4" t="s">
        <v>1563</v>
      </c>
      <c r="G316" s="3">
        <v>0.25</v>
      </c>
      <c r="H316" s="5"/>
      <c r="I316" s="6">
        <v>111.2</v>
      </c>
      <c r="J316" s="4" t="s">
        <v>1564</v>
      </c>
      <c r="K316" s="6">
        <v>49.36</v>
      </c>
      <c r="L316" s="6"/>
      <c r="M316" s="6"/>
      <c r="N316" s="6"/>
      <c r="O316" s="6">
        <v>55.107500000000002</v>
      </c>
      <c r="P316">
        <f>IFERROR(IF(VLOOKUP(B316,'Packaged Beer &amp; Cider'!A:A,1,0)=B316,1,0),0)</f>
        <v>0</v>
      </c>
      <c r="Q316">
        <f>IFERROR(IF(VLOOKUP($B316,Wines!$A:$A,1,0)=$B316,1,0),0)</f>
        <v>0</v>
      </c>
      <c r="R316">
        <f>IFERROR(IF(VLOOKUP($B316,Spirits!$A:$A,1,0)=$B316,1,0),0)</f>
        <v>0</v>
      </c>
      <c r="S316" s="7">
        <f t="shared" si="5"/>
        <v>0</v>
      </c>
      <c r="U316" t="e">
        <f>VLOOKUP(B316,'Packaged Beer &amp; Cider'!$A$4:$A$28,1,FALSE)</f>
        <v>#N/A</v>
      </c>
    </row>
    <row r="317" spans="1:21" x14ac:dyDescent="0.25">
      <c r="A317" s="3">
        <v>7421</v>
      </c>
      <c r="B317" s="4" t="s">
        <v>1861</v>
      </c>
      <c r="C317" s="3">
        <v>47519</v>
      </c>
      <c r="D317" s="4" t="s">
        <v>1862</v>
      </c>
      <c r="E317" s="3">
        <v>4.7</v>
      </c>
      <c r="F317" s="4" t="s">
        <v>1563</v>
      </c>
      <c r="G317" s="3">
        <v>0.25</v>
      </c>
      <c r="H317" s="5"/>
      <c r="I317" s="6">
        <v>114.19</v>
      </c>
      <c r="J317" s="4" t="s">
        <v>1760</v>
      </c>
      <c r="K317" s="6">
        <v>53.95</v>
      </c>
      <c r="L317" s="6"/>
      <c r="M317" s="6"/>
      <c r="N317" s="6"/>
      <c r="O317" s="6">
        <v>59.697500000000005</v>
      </c>
      <c r="P317">
        <f>IFERROR(IF(VLOOKUP(B317,'Packaged Beer &amp; Cider'!A:A,1,0)=B317,1,0),0)</f>
        <v>0</v>
      </c>
      <c r="Q317">
        <f>IFERROR(IF(VLOOKUP($B317,Wines!$A:$A,1,0)=$B317,1,0),0)</f>
        <v>0</v>
      </c>
      <c r="R317">
        <f>IFERROR(IF(VLOOKUP($B317,Spirits!$A:$A,1,0)=$B317,1,0),0)</f>
        <v>0</v>
      </c>
      <c r="S317" s="7">
        <f t="shared" si="5"/>
        <v>0</v>
      </c>
      <c r="U317" t="e">
        <f>VLOOKUP(B317,'Packaged Beer &amp; Cider'!$A$4:$A$28,1,FALSE)</f>
        <v>#N/A</v>
      </c>
    </row>
    <row r="318" spans="1:21" x14ac:dyDescent="0.25">
      <c r="A318" s="3">
        <v>11251</v>
      </c>
      <c r="B318" s="4" t="s">
        <v>1863</v>
      </c>
      <c r="C318" s="3">
        <v>75791</v>
      </c>
      <c r="D318" s="4" t="s">
        <v>1864</v>
      </c>
      <c r="E318" s="3">
        <v>4</v>
      </c>
      <c r="F318" s="4" t="s">
        <v>1563</v>
      </c>
      <c r="G318" s="3">
        <v>0.25</v>
      </c>
      <c r="H318" s="5"/>
      <c r="I318" s="6">
        <v>108.96</v>
      </c>
      <c r="J318" s="4" t="s">
        <v>1564</v>
      </c>
      <c r="K318" s="6">
        <v>47.42</v>
      </c>
      <c r="L318" s="6"/>
      <c r="M318" s="6"/>
      <c r="N318" s="6"/>
      <c r="O318" s="6">
        <v>53.167500000000004</v>
      </c>
      <c r="P318">
        <f>IFERROR(IF(VLOOKUP(B318,'Packaged Beer &amp; Cider'!A:A,1,0)=B318,1,0),0)</f>
        <v>0</v>
      </c>
      <c r="Q318">
        <f>IFERROR(IF(VLOOKUP($B318,Wines!$A:$A,1,0)=$B318,1,0),0)</f>
        <v>0</v>
      </c>
      <c r="R318">
        <f>IFERROR(IF(VLOOKUP($B318,Spirits!$A:$A,1,0)=$B318,1,0),0)</f>
        <v>0</v>
      </c>
      <c r="S318" s="7">
        <f t="shared" si="5"/>
        <v>0</v>
      </c>
      <c r="U318" t="e">
        <f>VLOOKUP(B318,'Packaged Beer &amp; Cider'!$A$4:$A$28,1,FALSE)</f>
        <v>#N/A</v>
      </c>
    </row>
    <row r="319" spans="1:21" x14ac:dyDescent="0.25">
      <c r="A319" s="3">
        <v>11051</v>
      </c>
      <c r="B319" s="4" t="s">
        <v>1865</v>
      </c>
      <c r="C319" s="3">
        <v>57697</v>
      </c>
      <c r="D319" s="4" t="s">
        <v>1866</v>
      </c>
      <c r="E319" s="3">
        <v>4.5999999999999996</v>
      </c>
      <c r="F319" s="4" t="s">
        <v>1563</v>
      </c>
      <c r="G319" s="3">
        <v>0.25</v>
      </c>
      <c r="H319" s="5"/>
      <c r="I319" s="6">
        <v>113.44</v>
      </c>
      <c r="J319" s="4" t="s">
        <v>1760</v>
      </c>
      <c r="K319" s="6">
        <v>52.8</v>
      </c>
      <c r="L319" s="6"/>
      <c r="M319" s="6"/>
      <c r="N319" s="6"/>
      <c r="O319" s="6">
        <v>58.547499999999999</v>
      </c>
      <c r="P319">
        <f>IFERROR(IF(VLOOKUP(B319,'Packaged Beer &amp; Cider'!A:A,1,0)=B319,1,0),0)</f>
        <v>0</v>
      </c>
      <c r="Q319">
        <f>IFERROR(IF(VLOOKUP($B319,Wines!$A:$A,1,0)=$B319,1,0),0)</f>
        <v>0</v>
      </c>
      <c r="R319">
        <f>IFERROR(IF(VLOOKUP($B319,Spirits!$A:$A,1,0)=$B319,1,0),0)</f>
        <v>0</v>
      </c>
      <c r="S319" s="7">
        <f t="shared" si="5"/>
        <v>0</v>
      </c>
      <c r="U319" t="e">
        <f>VLOOKUP(B319,'Packaged Beer &amp; Cider'!$A$4:$A$28,1,FALSE)</f>
        <v>#N/A</v>
      </c>
    </row>
    <row r="320" spans="1:21" x14ac:dyDescent="0.25">
      <c r="A320" s="3">
        <v>11149</v>
      </c>
      <c r="B320" s="4" t="s">
        <v>1867</v>
      </c>
      <c r="C320" s="3">
        <v>60580</v>
      </c>
      <c r="D320" s="4" t="s">
        <v>1868</v>
      </c>
      <c r="E320" s="3">
        <v>3.9</v>
      </c>
      <c r="F320" s="4" t="s">
        <v>1563</v>
      </c>
      <c r="G320" s="3">
        <v>0.25</v>
      </c>
      <c r="H320" s="5"/>
      <c r="I320" s="6">
        <v>108.21</v>
      </c>
      <c r="J320" s="4" t="s">
        <v>1564</v>
      </c>
      <c r="K320" s="6">
        <v>44.77</v>
      </c>
      <c r="L320" s="6"/>
      <c r="M320" s="6"/>
      <c r="N320" s="6"/>
      <c r="O320" s="6">
        <v>50.517500000000005</v>
      </c>
      <c r="P320">
        <f>IFERROR(IF(VLOOKUP(B320,'Packaged Beer &amp; Cider'!A:A,1,0)=B320,1,0),0)</f>
        <v>0</v>
      </c>
      <c r="Q320">
        <f>IFERROR(IF(VLOOKUP($B320,Wines!$A:$A,1,0)=$B320,1,0),0)</f>
        <v>0</v>
      </c>
      <c r="R320">
        <f>IFERROR(IF(VLOOKUP($B320,Spirits!$A:$A,1,0)=$B320,1,0),0)</f>
        <v>0</v>
      </c>
      <c r="S320" s="7">
        <f t="shared" si="5"/>
        <v>0</v>
      </c>
      <c r="U320" t="e">
        <f>VLOOKUP(B320,'Packaged Beer &amp; Cider'!$A$4:$A$28,1,FALSE)</f>
        <v>#N/A</v>
      </c>
    </row>
    <row r="321" spans="1:21" x14ac:dyDescent="0.25">
      <c r="A321" s="3">
        <v>10880</v>
      </c>
      <c r="B321" s="4" t="s">
        <v>1869</v>
      </c>
      <c r="C321" s="3">
        <v>51572</v>
      </c>
      <c r="D321" s="4" t="s">
        <v>1870</v>
      </c>
      <c r="E321" s="3">
        <v>3.7</v>
      </c>
      <c r="F321" s="4" t="s">
        <v>1563</v>
      </c>
      <c r="G321" s="3">
        <v>0.25</v>
      </c>
      <c r="H321" s="5"/>
      <c r="I321" s="6">
        <v>106.71</v>
      </c>
      <c r="J321" s="4" t="s">
        <v>1564</v>
      </c>
      <c r="K321" s="6">
        <v>42.47</v>
      </c>
      <c r="L321" s="6"/>
      <c r="M321" s="6"/>
      <c r="N321" s="6"/>
      <c r="O321" s="6">
        <v>48.217500000000001</v>
      </c>
      <c r="P321">
        <f>IFERROR(IF(VLOOKUP(B321,'Packaged Beer &amp; Cider'!A:A,1,0)=B321,1,0),0)</f>
        <v>0</v>
      </c>
      <c r="Q321">
        <f>IFERROR(IF(VLOOKUP($B321,Wines!$A:$A,1,0)=$B321,1,0),0)</f>
        <v>0</v>
      </c>
      <c r="R321">
        <f>IFERROR(IF(VLOOKUP($B321,Spirits!$A:$A,1,0)=$B321,1,0),0)</f>
        <v>0</v>
      </c>
      <c r="S321" s="7">
        <f t="shared" si="5"/>
        <v>0</v>
      </c>
      <c r="U321" t="e">
        <f>VLOOKUP(B321,'Packaged Beer &amp; Cider'!$A$4:$A$28,1,FALSE)</f>
        <v>#N/A</v>
      </c>
    </row>
    <row r="322" spans="1:21" x14ac:dyDescent="0.25">
      <c r="A322" s="3">
        <v>11135</v>
      </c>
      <c r="B322" s="4" t="s">
        <v>1871</v>
      </c>
      <c r="C322" s="3">
        <v>59520</v>
      </c>
      <c r="D322" s="4" t="s">
        <v>1872</v>
      </c>
      <c r="E322" s="3">
        <v>3.8</v>
      </c>
      <c r="F322" s="4" t="s">
        <v>1563</v>
      </c>
      <c r="G322" s="3">
        <v>0.25</v>
      </c>
      <c r="H322" s="5"/>
      <c r="I322" s="6">
        <v>107.46</v>
      </c>
      <c r="J322" s="4" t="s">
        <v>1564</v>
      </c>
      <c r="K322" s="6">
        <v>43.62</v>
      </c>
      <c r="L322" s="6"/>
      <c r="M322" s="6"/>
      <c r="N322" s="6"/>
      <c r="O322" s="6">
        <v>49.3675</v>
      </c>
      <c r="P322">
        <f>IFERROR(IF(VLOOKUP(B322,'Packaged Beer &amp; Cider'!A:A,1,0)=B322,1,0),0)</f>
        <v>0</v>
      </c>
      <c r="Q322">
        <f>IFERROR(IF(VLOOKUP($B322,Wines!$A:$A,1,0)=$B322,1,0),0)</f>
        <v>0</v>
      </c>
      <c r="R322">
        <f>IFERROR(IF(VLOOKUP($B322,Spirits!$A:$A,1,0)=$B322,1,0),0)</f>
        <v>0</v>
      </c>
      <c r="S322" s="7">
        <f t="shared" si="5"/>
        <v>0</v>
      </c>
      <c r="U322" t="e">
        <f>VLOOKUP(B322,'Packaged Beer &amp; Cider'!$A$4:$A$28,1,FALSE)</f>
        <v>#N/A</v>
      </c>
    </row>
    <row r="323" spans="1:21" x14ac:dyDescent="0.25">
      <c r="A323" s="3">
        <v>10738</v>
      </c>
      <c r="B323" s="4" t="s">
        <v>1873</v>
      </c>
      <c r="C323" s="3">
        <v>49841</v>
      </c>
      <c r="D323" s="4" t="s">
        <v>1874</v>
      </c>
      <c r="E323" s="3">
        <v>5.4</v>
      </c>
      <c r="F323" s="4" t="s">
        <v>1563</v>
      </c>
      <c r="G323" s="3">
        <v>0.25</v>
      </c>
      <c r="H323" s="5"/>
      <c r="I323" s="6">
        <v>119.42</v>
      </c>
      <c r="J323" s="4" t="s">
        <v>1760</v>
      </c>
      <c r="K323" s="6">
        <v>57.49</v>
      </c>
      <c r="L323" s="6"/>
      <c r="M323" s="6"/>
      <c r="N323" s="6"/>
      <c r="O323" s="6">
        <v>63.237500000000004</v>
      </c>
      <c r="P323">
        <f>IFERROR(IF(VLOOKUP(B323,'Packaged Beer &amp; Cider'!A:A,1,0)=B323,1,0),0)</f>
        <v>0</v>
      </c>
      <c r="Q323">
        <f>IFERROR(IF(VLOOKUP($B323,Wines!$A:$A,1,0)=$B323,1,0),0)</f>
        <v>0</v>
      </c>
      <c r="R323">
        <f>IFERROR(IF(VLOOKUP($B323,Spirits!$A:$A,1,0)=$B323,1,0),0)</f>
        <v>0</v>
      </c>
      <c r="S323" s="7">
        <f t="shared" si="5"/>
        <v>0</v>
      </c>
      <c r="U323" t="e">
        <f>VLOOKUP(B323,'Packaged Beer &amp; Cider'!$A$4:$A$28,1,FALSE)</f>
        <v>#N/A</v>
      </c>
    </row>
    <row r="324" spans="1:21" x14ac:dyDescent="0.25">
      <c r="A324" s="3">
        <v>11235</v>
      </c>
      <c r="B324" s="4" t="s">
        <v>1875</v>
      </c>
      <c r="C324" s="3">
        <v>74296</v>
      </c>
      <c r="D324" s="4" t="s">
        <v>1876</v>
      </c>
      <c r="E324" s="3">
        <v>3.7</v>
      </c>
      <c r="F324" s="4" t="s">
        <v>1563</v>
      </c>
      <c r="G324" s="3">
        <v>0.25</v>
      </c>
      <c r="H324" s="5"/>
      <c r="I324" s="6">
        <v>106.71</v>
      </c>
      <c r="J324" s="4" t="s">
        <v>1564</v>
      </c>
      <c r="K324" s="6">
        <v>44.43</v>
      </c>
      <c r="L324" s="6"/>
      <c r="M324" s="6"/>
      <c r="N324" s="6"/>
      <c r="O324" s="6">
        <v>50.177500000000002</v>
      </c>
      <c r="P324">
        <f>IFERROR(IF(VLOOKUP(B324,'Packaged Beer &amp; Cider'!A:A,1,0)=B324,1,0),0)</f>
        <v>0</v>
      </c>
      <c r="Q324">
        <f>IFERROR(IF(VLOOKUP($B324,Wines!$A:$A,1,0)=$B324,1,0),0)</f>
        <v>0</v>
      </c>
      <c r="R324">
        <f>IFERROR(IF(VLOOKUP($B324,Spirits!$A:$A,1,0)=$B324,1,0),0)</f>
        <v>0</v>
      </c>
      <c r="S324" s="7">
        <f t="shared" si="5"/>
        <v>0</v>
      </c>
      <c r="U324" t="e">
        <f>VLOOKUP(B324,'Packaged Beer &amp; Cider'!$A$4:$A$28,1,FALSE)</f>
        <v>#N/A</v>
      </c>
    </row>
    <row r="325" spans="1:21" x14ac:dyDescent="0.25">
      <c r="A325" s="3">
        <v>10881</v>
      </c>
      <c r="B325" s="4" t="s">
        <v>1877</v>
      </c>
      <c r="C325" s="3">
        <v>51574</v>
      </c>
      <c r="D325" s="4" t="s">
        <v>1878</v>
      </c>
      <c r="E325" s="3">
        <v>3.8</v>
      </c>
      <c r="F325" s="4" t="s">
        <v>1563</v>
      </c>
      <c r="G325" s="3">
        <v>0.25</v>
      </c>
      <c r="H325" s="5"/>
      <c r="I325" s="6">
        <v>107.46</v>
      </c>
      <c r="J325" s="4" t="s">
        <v>1564</v>
      </c>
      <c r="K325" s="6">
        <v>43.62</v>
      </c>
      <c r="L325" s="6"/>
      <c r="M325" s="6"/>
      <c r="N325" s="6"/>
      <c r="O325" s="6">
        <v>49.3675</v>
      </c>
      <c r="P325">
        <f>IFERROR(IF(VLOOKUP(B325,'Packaged Beer &amp; Cider'!A:A,1,0)=B325,1,0),0)</f>
        <v>0</v>
      </c>
      <c r="Q325">
        <f>IFERROR(IF(VLOOKUP($B325,Wines!$A:$A,1,0)=$B325,1,0),0)</f>
        <v>0</v>
      </c>
      <c r="R325">
        <f>IFERROR(IF(VLOOKUP($B325,Spirits!$A:$A,1,0)=$B325,1,0),0)</f>
        <v>0</v>
      </c>
      <c r="S325" s="7">
        <f t="shared" si="5"/>
        <v>0</v>
      </c>
      <c r="U325" t="e">
        <f>VLOOKUP(B325,'Packaged Beer &amp; Cider'!$A$4:$A$28,1,FALSE)</f>
        <v>#N/A</v>
      </c>
    </row>
    <row r="326" spans="1:21" x14ac:dyDescent="0.25">
      <c r="A326" s="3">
        <v>11239</v>
      </c>
      <c r="B326" s="4" t="s">
        <v>1879</v>
      </c>
      <c r="C326" s="3">
        <v>75794</v>
      </c>
      <c r="D326" s="4" t="s">
        <v>1880</v>
      </c>
      <c r="E326" s="3">
        <v>4</v>
      </c>
      <c r="F326" s="4" t="s">
        <v>1563</v>
      </c>
      <c r="G326" s="3">
        <v>0.25</v>
      </c>
      <c r="H326" s="5"/>
      <c r="I326" s="6">
        <v>108.95</v>
      </c>
      <c r="J326" s="4" t="s">
        <v>1564</v>
      </c>
      <c r="K326" s="6">
        <v>47.42</v>
      </c>
      <c r="L326" s="6"/>
      <c r="M326" s="6"/>
      <c r="N326" s="6"/>
      <c r="O326" s="6">
        <v>53.167500000000004</v>
      </c>
      <c r="P326">
        <f>IFERROR(IF(VLOOKUP(B326,'Packaged Beer &amp; Cider'!A:A,1,0)=B326,1,0),0)</f>
        <v>0</v>
      </c>
      <c r="Q326">
        <f>IFERROR(IF(VLOOKUP($B326,Wines!$A:$A,1,0)=$B326,1,0),0)</f>
        <v>0</v>
      </c>
      <c r="R326">
        <f>IFERROR(IF(VLOOKUP($B326,Spirits!$A:$A,1,0)=$B326,1,0),0)</f>
        <v>0</v>
      </c>
      <c r="S326" s="7">
        <f t="shared" si="5"/>
        <v>0</v>
      </c>
      <c r="U326" t="e">
        <f>VLOOKUP(B326,'Packaged Beer &amp; Cider'!$A$4:$A$28,1,FALSE)</f>
        <v>#N/A</v>
      </c>
    </row>
    <row r="327" spans="1:21" x14ac:dyDescent="0.25">
      <c r="A327" s="3">
        <v>8062</v>
      </c>
      <c r="B327" s="4" t="s">
        <v>1881</v>
      </c>
      <c r="C327" s="3">
        <v>56814</v>
      </c>
      <c r="D327" s="4" t="s">
        <v>1882</v>
      </c>
      <c r="E327" s="3">
        <v>4.2</v>
      </c>
      <c r="F327" s="4" t="s">
        <v>1563</v>
      </c>
      <c r="G327" s="3">
        <v>0.25</v>
      </c>
      <c r="H327" s="5"/>
      <c r="I327" s="6">
        <v>110.46</v>
      </c>
      <c r="J327" s="4" t="s">
        <v>1564</v>
      </c>
      <c r="K327" s="6">
        <v>48.21</v>
      </c>
      <c r="L327" s="6"/>
      <c r="M327" s="6"/>
      <c r="N327" s="6"/>
      <c r="O327" s="6">
        <v>53.957500000000003</v>
      </c>
      <c r="P327">
        <f>IFERROR(IF(VLOOKUP(B327,'Packaged Beer &amp; Cider'!A:A,1,0)=B327,1,0),0)</f>
        <v>0</v>
      </c>
      <c r="Q327">
        <f>IFERROR(IF(VLOOKUP($B327,Wines!$A:$A,1,0)=$B327,1,0),0)</f>
        <v>0</v>
      </c>
      <c r="R327">
        <f>IFERROR(IF(VLOOKUP($B327,Spirits!$A:$A,1,0)=$B327,1,0),0)</f>
        <v>0</v>
      </c>
      <c r="S327" s="7">
        <f t="shared" si="5"/>
        <v>0</v>
      </c>
      <c r="U327" t="e">
        <f>VLOOKUP(B327,'Packaged Beer &amp; Cider'!$A$4:$A$28,1,FALSE)</f>
        <v>#N/A</v>
      </c>
    </row>
    <row r="328" spans="1:21" x14ac:dyDescent="0.25">
      <c r="A328" s="3">
        <v>10197</v>
      </c>
      <c r="B328" s="4" t="s">
        <v>1883</v>
      </c>
      <c r="C328" s="3">
        <v>47527</v>
      </c>
      <c r="D328" s="4" t="s">
        <v>1884</v>
      </c>
      <c r="E328" s="3">
        <v>4.0999999999999996</v>
      </c>
      <c r="F328" s="4" t="s">
        <v>1563</v>
      </c>
      <c r="G328" s="3">
        <v>0.25</v>
      </c>
      <c r="H328" s="5"/>
      <c r="I328" s="6">
        <v>112.21</v>
      </c>
      <c r="J328" s="4" t="s">
        <v>1564</v>
      </c>
      <c r="K328" s="6">
        <v>48.42</v>
      </c>
      <c r="L328" s="6"/>
      <c r="M328" s="6"/>
      <c r="N328" s="6"/>
      <c r="O328" s="6">
        <v>54.167500000000004</v>
      </c>
      <c r="P328">
        <f>IFERROR(IF(VLOOKUP(B328,'Packaged Beer &amp; Cider'!A:A,1,0)=B328,1,0),0)</f>
        <v>0</v>
      </c>
      <c r="Q328">
        <f>IFERROR(IF(VLOOKUP($B328,Wines!$A:$A,1,0)=$B328,1,0),0)</f>
        <v>0</v>
      </c>
      <c r="R328">
        <f>IFERROR(IF(VLOOKUP($B328,Spirits!$A:$A,1,0)=$B328,1,0),0)</f>
        <v>0</v>
      </c>
      <c r="S328" s="7">
        <f t="shared" si="5"/>
        <v>0</v>
      </c>
      <c r="U328" t="e">
        <f>VLOOKUP(B328,'Packaged Beer &amp; Cider'!$A$4:$A$28,1,FALSE)</f>
        <v>#N/A</v>
      </c>
    </row>
    <row r="329" spans="1:21" x14ac:dyDescent="0.25">
      <c r="A329" s="3">
        <v>10687</v>
      </c>
      <c r="B329" s="4" t="s">
        <v>1885</v>
      </c>
      <c r="C329" s="3">
        <v>49763</v>
      </c>
      <c r="D329" s="4" t="s">
        <v>1886</v>
      </c>
      <c r="E329" s="3">
        <v>4.3</v>
      </c>
      <c r="F329" s="4" t="s">
        <v>1563</v>
      </c>
      <c r="G329" s="3">
        <v>0.25</v>
      </c>
      <c r="H329" s="5"/>
      <c r="I329" s="6">
        <v>111.21</v>
      </c>
      <c r="J329" s="4" t="s">
        <v>1564</v>
      </c>
      <c r="K329" s="6">
        <v>50.41</v>
      </c>
      <c r="L329" s="6"/>
      <c r="M329" s="6"/>
      <c r="N329" s="6"/>
      <c r="O329" s="6">
        <v>56.157499999999999</v>
      </c>
      <c r="P329">
        <f>IFERROR(IF(VLOOKUP(B329,'Packaged Beer &amp; Cider'!A:A,1,0)=B329,1,0),0)</f>
        <v>0</v>
      </c>
      <c r="Q329">
        <f>IFERROR(IF(VLOOKUP($B329,Wines!$A:$A,1,0)=$B329,1,0),0)</f>
        <v>0</v>
      </c>
      <c r="R329">
        <f>IFERROR(IF(VLOOKUP($B329,Spirits!$A:$A,1,0)=$B329,1,0),0)</f>
        <v>0</v>
      </c>
      <c r="S329" s="7">
        <f t="shared" si="5"/>
        <v>0</v>
      </c>
      <c r="U329" t="e">
        <f>VLOOKUP(B329,'Packaged Beer &amp; Cider'!$A$4:$A$28,1,FALSE)</f>
        <v>#N/A</v>
      </c>
    </row>
    <row r="330" spans="1:21" x14ac:dyDescent="0.25">
      <c r="A330" s="3">
        <v>11247</v>
      </c>
      <c r="B330" s="4" t="s">
        <v>1887</v>
      </c>
      <c r="C330" s="3">
        <v>75845</v>
      </c>
      <c r="D330" s="4" t="s">
        <v>1888</v>
      </c>
      <c r="E330" s="3">
        <v>3.6</v>
      </c>
      <c r="F330" s="4" t="s">
        <v>1563</v>
      </c>
      <c r="G330" s="3">
        <v>0.25</v>
      </c>
      <c r="H330" s="5"/>
      <c r="I330" s="6">
        <v>105.96</v>
      </c>
      <c r="J330" s="4" t="s">
        <v>1564</v>
      </c>
      <c r="K330" s="6">
        <v>43.43</v>
      </c>
      <c r="L330" s="6"/>
      <c r="M330" s="6"/>
      <c r="N330" s="6"/>
      <c r="O330" s="6">
        <v>49.177500000000002</v>
      </c>
      <c r="P330">
        <f>IFERROR(IF(VLOOKUP(B330,'Packaged Beer &amp; Cider'!A:A,1,0)=B330,1,0),0)</f>
        <v>0</v>
      </c>
      <c r="Q330">
        <f>IFERROR(IF(VLOOKUP($B330,Wines!$A:$A,1,0)=$B330,1,0),0)</f>
        <v>0</v>
      </c>
      <c r="R330">
        <f>IFERROR(IF(VLOOKUP($B330,Spirits!$A:$A,1,0)=$B330,1,0),0)</f>
        <v>0</v>
      </c>
      <c r="S330" s="7">
        <f t="shared" si="5"/>
        <v>0</v>
      </c>
      <c r="U330" t="e">
        <f>VLOOKUP(B330,'Packaged Beer &amp; Cider'!$A$4:$A$28,1,FALSE)</f>
        <v>#N/A</v>
      </c>
    </row>
    <row r="331" spans="1:21" x14ac:dyDescent="0.25">
      <c r="A331" s="3">
        <v>10870</v>
      </c>
      <c r="B331" s="4" t="s">
        <v>1889</v>
      </c>
      <c r="C331" s="3">
        <v>56811</v>
      </c>
      <c r="D331" s="4" t="s">
        <v>1890</v>
      </c>
      <c r="E331" s="3">
        <v>3.6</v>
      </c>
      <c r="F331" s="4" t="s">
        <v>1563</v>
      </c>
      <c r="G331" s="3">
        <v>0.25</v>
      </c>
      <c r="H331" s="5"/>
      <c r="I331" s="6">
        <v>105.96</v>
      </c>
      <c r="J331" s="4" t="s">
        <v>1564</v>
      </c>
      <c r="K331" s="6">
        <v>41.32</v>
      </c>
      <c r="L331" s="6"/>
      <c r="M331" s="6"/>
      <c r="N331" s="6"/>
      <c r="O331" s="6">
        <v>47.067500000000003</v>
      </c>
      <c r="P331">
        <f>IFERROR(IF(VLOOKUP(B331,'Packaged Beer &amp; Cider'!A:A,1,0)=B331,1,0),0)</f>
        <v>0</v>
      </c>
      <c r="Q331">
        <f>IFERROR(IF(VLOOKUP($B331,Wines!$A:$A,1,0)=$B331,1,0),0)</f>
        <v>0</v>
      </c>
      <c r="R331">
        <f>IFERROR(IF(VLOOKUP($B331,Spirits!$A:$A,1,0)=$B331,1,0),0)</f>
        <v>0</v>
      </c>
      <c r="S331" s="7">
        <f t="shared" si="5"/>
        <v>0</v>
      </c>
      <c r="U331" t="e">
        <f>VLOOKUP(B331,'Packaged Beer &amp; Cider'!$A$4:$A$28,1,FALSE)</f>
        <v>#N/A</v>
      </c>
    </row>
    <row r="332" spans="1:21" x14ac:dyDescent="0.25">
      <c r="A332" s="3">
        <v>11041</v>
      </c>
      <c r="B332" s="4" t="s">
        <v>1891</v>
      </c>
      <c r="C332" s="3">
        <v>57692</v>
      </c>
      <c r="D332" s="4" t="s">
        <v>1892</v>
      </c>
      <c r="E332" s="3">
        <v>3.6</v>
      </c>
      <c r="F332" s="4" t="s">
        <v>1563</v>
      </c>
      <c r="G332" s="3">
        <v>0.25</v>
      </c>
      <c r="H332" s="5"/>
      <c r="I332" s="6">
        <v>105.96</v>
      </c>
      <c r="J332" s="4" t="s">
        <v>1564</v>
      </c>
      <c r="K332" s="6">
        <v>41.32</v>
      </c>
      <c r="L332" s="6"/>
      <c r="M332" s="6"/>
      <c r="N332" s="6"/>
      <c r="O332" s="6">
        <v>47.067500000000003</v>
      </c>
      <c r="P332">
        <f>IFERROR(IF(VLOOKUP(B332,'Packaged Beer &amp; Cider'!A:A,1,0)=B332,1,0),0)</f>
        <v>0</v>
      </c>
      <c r="Q332">
        <f>IFERROR(IF(VLOOKUP($B332,Wines!$A:$A,1,0)=$B332,1,0),0)</f>
        <v>0</v>
      </c>
      <c r="R332">
        <f>IFERROR(IF(VLOOKUP($B332,Spirits!$A:$A,1,0)=$B332,1,0),0)</f>
        <v>0</v>
      </c>
      <c r="S332" s="7">
        <f t="shared" si="5"/>
        <v>0</v>
      </c>
      <c r="U332" t="e">
        <f>VLOOKUP(B332,'Packaged Beer &amp; Cider'!$A$4:$A$28,1,FALSE)</f>
        <v>#N/A</v>
      </c>
    </row>
    <row r="333" spans="1:21" x14ac:dyDescent="0.25">
      <c r="A333" s="3">
        <v>10961</v>
      </c>
      <c r="B333" s="4" t="s">
        <v>1893</v>
      </c>
      <c r="C333" s="3">
        <v>55624</v>
      </c>
      <c r="D333" s="4" t="s">
        <v>1894</v>
      </c>
      <c r="E333" s="3">
        <v>3.5</v>
      </c>
      <c r="F333" s="4" t="s">
        <v>1563</v>
      </c>
      <c r="G333" s="3">
        <v>0.25</v>
      </c>
      <c r="H333" s="5"/>
      <c r="I333" s="6">
        <v>105.21</v>
      </c>
      <c r="J333" s="4" t="s">
        <v>1564</v>
      </c>
      <c r="K333" s="6">
        <v>40.18</v>
      </c>
      <c r="L333" s="6"/>
      <c r="M333" s="6"/>
      <c r="N333" s="6"/>
      <c r="O333" s="6">
        <v>45.927500000000002</v>
      </c>
      <c r="P333">
        <f>IFERROR(IF(VLOOKUP(B333,'Packaged Beer &amp; Cider'!A:A,1,0)=B333,1,0),0)</f>
        <v>0</v>
      </c>
      <c r="Q333">
        <f>IFERROR(IF(VLOOKUP($B333,Wines!$A:$A,1,0)=$B333,1,0),0)</f>
        <v>0</v>
      </c>
      <c r="R333">
        <f>IFERROR(IF(VLOOKUP($B333,Spirits!$A:$A,1,0)=$B333,1,0),0)</f>
        <v>0</v>
      </c>
      <c r="S333" s="7">
        <f t="shared" si="5"/>
        <v>0</v>
      </c>
      <c r="U333" t="e">
        <f>VLOOKUP(B333,'Packaged Beer &amp; Cider'!$A$4:$A$28,1,FALSE)</f>
        <v>#N/A</v>
      </c>
    </row>
    <row r="334" spans="1:21" x14ac:dyDescent="0.25">
      <c r="A334" s="3">
        <v>11216</v>
      </c>
      <c r="B334" s="4" t="s">
        <v>1895</v>
      </c>
      <c r="C334" s="3">
        <v>69999</v>
      </c>
      <c r="D334" s="4" t="s">
        <v>1896</v>
      </c>
      <c r="E334" s="3">
        <v>3.6</v>
      </c>
      <c r="F334" s="4" t="s">
        <v>1563</v>
      </c>
      <c r="G334" s="3">
        <v>0.25</v>
      </c>
      <c r="H334" s="5"/>
      <c r="I334" s="6">
        <v>105.96</v>
      </c>
      <c r="J334" s="4" t="s">
        <v>1564</v>
      </c>
      <c r="K334" s="6">
        <v>43.43</v>
      </c>
      <c r="L334" s="6"/>
      <c r="M334" s="6"/>
      <c r="N334" s="6"/>
      <c r="O334" s="6">
        <v>49.177500000000002</v>
      </c>
      <c r="P334">
        <f>IFERROR(IF(VLOOKUP(B334,'Packaged Beer &amp; Cider'!A:A,1,0)=B334,1,0),0)</f>
        <v>0</v>
      </c>
      <c r="Q334">
        <f>IFERROR(IF(VLOOKUP($B334,Wines!$A:$A,1,0)=$B334,1,0),0)</f>
        <v>0</v>
      </c>
      <c r="R334">
        <f>IFERROR(IF(VLOOKUP($B334,Spirits!$A:$A,1,0)=$B334,1,0),0)</f>
        <v>0</v>
      </c>
      <c r="S334" s="7">
        <f t="shared" si="5"/>
        <v>0</v>
      </c>
      <c r="U334" t="e">
        <f>VLOOKUP(B334,'Packaged Beer &amp; Cider'!$A$4:$A$28,1,FALSE)</f>
        <v>#N/A</v>
      </c>
    </row>
    <row r="335" spans="1:21" x14ac:dyDescent="0.25">
      <c r="A335" s="3">
        <v>11052</v>
      </c>
      <c r="B335" s="4" t="s">
        <v>1897</v>
      </c>
      <c r="C335" s="3">
        <v>57696</v>
      </c>
      <c r="D335" s="4" t="s">
        <v>1898</v>
      </c>
      <c r="E335" s="3">
        <v>5</v>
      </c>
      <c r="F335" s="4" t="s">
        <v>1563</v>
      </c>
      <c r="G335" s="3">
        <v>0.25</v>
      </c>
      <c r="H335" s="5"/>
      <c r="I335" s="6">
        <v>116.43</v>
      </c>
      <c r="J335" s="4" t="s">
        <v>1760</v>
      </c>
      <c r="K335" s="6">
        <v>57.39</v>
      </c>
      <c r="L335" s="6"/>
      <c r="M335" s="6"/>
      <c r="N335" s="6"/>
      <c r="O335" s="6">
        <v>63.137500000000003</v>
      </c>
      <c r="P335">
        <f>IFERROR(IF(VLOOKUP(B335,'Packaged Beer &amp; Cider'!A:A,1,0)=B335,1,0),0)</f>
        <v>0</v>
      </c>
      <c r="Q335">
        <f>IFERROR(IF(VLOOKUP($B335,Wines!$A:$A,1,0)=$B335,1,0),0)</f>
        <v>0</v>
      </c>
      <c r="R335">
        <f>IFERROR(IF(VLOOKUP($B335,Spirits!$A:$A,1,0)=$B335,1,0),0)</f>
        <v>0</v>
      </c>
      <c r="S335" s="7">
        <f t="shared" si="5"/>
        <v>0</v>
      </c>
      <c r="U335" t="e">
        <f>VLOOKUP(B335,'Packaged Beer &amp; Cider'!$A$4:$A$28,1,FALSE)</f>
        <v>#N/A</v>
      </c>
    </row>
    <row r="336" spans="1:21" x14ac:dyDescent="0.25">
      <c r="A336" s="3">
        <v>11113</v>
      </c>
      <c r="B336" s="4" t="s">
        <v>1899</v>
      </c>
      <c r="C336" s="3">
        <v>59524</v>
      </c>
      <c r="D336" s="4" t="s">
        <v>1900</v>
      </c>
      <c r="E336" s="3">
        <v>3.4</v>
      </c>
      <c r="F336" s="4" t="s">
        <v>1563</v>
      </c>
      <c r="G336" s="3">
        <v>0.25</v>
      </c>
      <c r="H336" s="5"/>
      <c r="I336" s="6">
        <v>104.47</v>
      </c>
      <c r="J336" s="4" t="s">
        <v>1564</v>
      </c>
      <c r="K336" s="6">
        <v>39.03</v>
      </c>
      <c r="L336" s="6"/>
      <c r="M336" s="6"/>
      <c r="N336" s="6"/>
      <c r="O336" s="6">
        <v>44.777500000000003</v>
      </c>
      <c r="P336">
        <f>IFERROR(IF(VLOOKUP(B336,'Packaged Beer &amp; Cider'!A:A,1,0)=B336,1,0),0)</f>
        <v>0</v>
      </c>
      <c r="Q336">
        <f>IFERROR(IF(VLOOKUP($B336,Wines!$A:$A,1,0)=$B336,1,0),0)</f>
        <v>0</v>
      </c>
      <c r="R336">
        <f>IFERROR(IF(VLOOKUP($B336,Spirits!$A:$A,1,0)=$B336,1,0),0)</f>
        <v>0</v>
      </c>
      <c r="S336" s="7">
        <f t="shared" si="5"/>
        <v>0</v>
      </c>
      <c r="U336" t="e">
        <f>VLOOKUP(B336,'Packaged Beer &amp; Cider'!$A$4:$A$28,1,FALSE)</f>
        <v>#N/A</v>
      </c>
    </row>
    <row r="337" spans="1:21" x14ac:dyDescent="0.25">
      <c r="A337" s="3">
        <v>11368</v>
      </c>
      <c r="B337" s="4" t="s">
        <v>1901</v>
      </c>
      <c r="C337" s="3">
        <v>79531</v>
      </c>
      <c r="D337" s="4" t="s">
        <v>1902</v>
      </c>
      <c r="E337" s="3">
        <v>3.9</v>
      </c>
      <c r="F337" s="4" t="s">
        <v>1563</v>
      </c>
      <c r="G337" s="3">
        <v>0.25</v>
      </c>
      <c r="H337" s="5"/>
      <c r="I337" s="6">
        <v>108.21</v>
      </c>
      <c r="J337" s="4" t="s">
        <v>1760</v>
      </c>
      <c r="K337" s="6">
        <v>46.42</v>
      </c>
      <c r="L337" s="6"/>
      <c r="M337" s="6"/>
      <c r="N337" s="6"/>
      <c r="O337" s="6">
        <v>52.167500000000004</v>
      </c>
      <c r="P337">
        <f>IFERROR(IF(VLOOKUP(B337,'Packaged Beer &amp; Cider'!A:A,1,0)=B337,1,0),0)</f>
        <v>0</v>
      </c>
      <c r="Q337">
        <f>IFERROR(IF(VLOOKUP($B337,Wines!$A:$A,1,0)=$B337,1,0),0)</f>
        <v>0</v>
      </c>
      <c r="R337">
        <f>IFERROR(IF(VLOOKUP($B337,Spirits!$A:$A,1,0)=$B337,1,0),0)</f>
        <v>0</v>
      </c>
      <c r="S337" s="7">
        <f t="shared" si="5"/>
        <v>0</v>
      </c>
      <c r="U337" t="e">
        <f>VLOOKUP(B337,'Packaged Beer &amp; Cider'!$A$4:$A$28,1,FALSE)</f>
        <v>#N/A</v>
      </c>
    </row>
    <row r="338" spans="1:21" x14ac:dyDescent="0.25">
      <c r="A338" s="3">
        <v>10911</v>
      </c>
      <c r="B338" s="4" t="s">
        <v>1903</v>
      </c>
      <c r="C338" s="3">
        <v>55619</v>
      </c>
      <c r="D338" s="4" t="s">
        <v>1904</v>
      </c>
      <c r="E338" s="3">
        <v>4.2</v>
      </c>
      <c r="F338" s="4" t="s">
        <v>1563</v>
      </c>
      <c r="G338" s="3">
        <v>0.25</v>
      </c>
      <c r="H338" s="5"/>
      <c r="I338" s="6">
        <v>110.45</v>
      </c>
      <c r="J338" s="4" t="s">
        <v>1564</v>
      </c>
      <c r="K338" s="6">
        <v>49.42</v>
      </c>
      <c r="L338" s="6"/>
      <c r="M338" s="6"/>
      <c r="N338" s="6"/>
      <c r="O338" s="6">
        <v>55.167500000000004</v>
      </c>
      <c r="P338">
        <f>IFERROR(IF(VLOOKUP(B338,'Packaged Beer &amp; Cider'!A:A,1,0)=B338,1,0),0)</f>
        <v>0</v>
      </c>
      <c r="Q338">
        <f>IFERROR(IF(VLOOKUP($B338,Wines!$A:$A,1,0)=$B338,1,0),0)</f>
        <v>0</v>
      </c>
      <c r="R338">
        <f>IFERROR(IF(VLOOKUP($B338,Spirits!$A:$A,1,0)=$B338,1,0),0)</f>
        <v>0</v>
      </c>
      <c r="S338" s="7">
        <f t="shared" si="5"/>
        <v>0</v>
      </c>
      <c r="U338" t="e">
        <f>VLOOKUP(B338,'Packaged Beer &amp; Cider'!$A$4:$A$28,1,FALSE)</f>
        <v>#N/A</v>
      </c>
    </row>
    <row r="339" spans="1:21" x14ac:dyDescent="0.25">
      <c r="A339" s="3">
        <v>11258</v>
      </c>
      <c r="B339" s="4" t="s">
        <v>1905</v>
      </c>
      <c r="C339" s="3">
        <v>57592</v>
      </c>
      <c r="D339" s="4" t="s">
        <v>1906</v>
      </c>
      <c r="E339" s="3">
        <v>4.5</v>
      </c>
      <c r="F339" s="4" t="s">
        <v>1563</v>
      </c>
      <c r="G339" s="3">
        <v>0.25</v>
      </c>
      <c r="H339" s="5"/>
      <c r="I339" s="6">
        <v>110.5</v>
      </c>
      <c r="J339" s="4" t="s">
        <v>1760</v>
      </c>
      <c r="K339" s="6">
        <v>52.41</v>
      </c>
      <c r="L339" s="6"/>
      <c r="M339" s="6"/>
      <c r="N339" s="6"/>
      <c r="O339" s="6" t="e">
        <v>#N/A</v>
      </c>
      <c r="P339">
        <f>IFERROR(IF(VLOOKUP(B339,'Packaged Beer &amp; Cider'!A:A,1,0)=B339,1,0),0)</f>
        <v>0</v>
      </c>
      <c r="Q339">
        <f>IFERROR(IF(VLOOKUP($B339,Wines!$A:$A,1,0)=$B339,1,0),0)</f>
        <v>0</v>
      </c>
      <c r="R339">
        <f>IFERROR(IF(VLOOKUP($B339,Spirits!$A:$A,1,0)=$B339,1,0),0)</f>
        <v>0</v>
      </c>
      <c r="S339" s="7">
        <f t="shared" si="5"/>
        <v>0</v>
      </c>
      <c r="U339" t="e">
        <f>VLOOKUP(B339,'Packaged Beer &amp; Cider'!$A$4:$A$28,1,FALSE)</f>
        <v>#N/A</v>
      </c>
    </row>
    <row r="340" spans="1:21" x14ac:dyDescent="0.25">
      <c r="A340" s="3">
        <v>11231</v>
      </c>
      <c r="B340" s="4" t="s">
        <v>1907</v>
      </c>
      <c r="C340" s="3">
        <v>74295</v>
      </c>
      <c r="D340" s="4" t="s">
        <v>1908</v>
      </c>
      <c r="E340" s="3">
        <v>3.8</v>
      </c>
      <c r="F340" s="4" t="s">
        <v>1563</v>
      </c>
      <c r="G340" s="3">
        <v>0.25</v>
      </c>
      <c r="H340" s="5"/>
      <c r="I340" s="6">
        <v>107.46</v>
      </c>
      <c r="J340" s="4" t="s">
        <v>1564</v>
      </c>
      <c r="K340" s="6">
        <v>45.42</v>
      </c>
      <c r="L340" s="6"/>
      <c r="M340" s="6"/>
      <c r="N340" s="6"/>
      <c r="O340" s="6">
        <v>51.167500000000004</v>
      </c>
      <c r="P340">
        <f>IFERROR(IF(VLOOKUP(B340,'Packaged Beer &amp; Cider'!A:A,1,0)=B340,1,0),0)</f>
        <v>0</v>
      </c>
      <c r="Q340">
        <f>IFERROR(IF(VLOOKUP($B340,Wines!$A:$A,1,0)=$B340,1,0),0)</f>
        <v>0</v>
      </c>
      <c r="R340">
        <f>IFERROR(IF(VLOOKUP($B340,Spirits!$A:$A,1,0)=$B340,1,0),0)</f>
        <v>0</v>
      </c>
      <c r="S340" s="7">
        <f t="shared" si="5"/>
        <v>0</v>
      </c>
      <c r="U340" t="e">
        <f>VLOOKUP(B340,'Packaged Beer &amp; Cider'!$A$4:$A$28,1,FALSE)</f>
        <v>#N/A</v>
      </c>
    </row>
    <row r="341" spans="1:21" x14ac:dyDescent="0.25">
      <c r="A341" s="3">
        <v>10993</v>
      </c>
      <c r="B341" s="4" t="s">
        <v>1909</v>
      </c>
      <c r="C341" s="3">
        <v>56809</v>
      </c>
      <c r="D341" s="4" t="s">
        <v>1910</v>
      </c>
      <c r="E341" s="3">
        <v>3.8</v>
      </c>
      <c r="F341" s="4" t="s">
        <v>1563</v>
      </c>
      <c r="G341" s="3">
        <v>0.25</v>
      </c>
      <c r="H341" s="5"/>
      <c r="I341" s="6">
        <v>107.46</v>
      </c>
      <c r="J341" s="4" t="s">
        <v>1564</v>
      </c>
      <c r="K341" s="6">
        <v>43.62</v>
      </c>
      <c r="L341" s="6"/>
      <c r="M341" s="6"/>
      <c r="N341" s="6"/>
      <c r="O341" s="6">
        <v>49.3675</v>
      </c>
      <c r="P341">
        <f>IFERROR(IF(VLOOKUP(B341,'Packaged Beer &amp; Cider'!A:A,1,0)=B341,1,0),0)</f>
        <v>0</v>
      </c>
      <c r="Q341">
        <f>IFERROR(IF(VLOOKUP($B341,Wines!$A:$A,1,0)=$B341,1,0),0)</f>
        <v>0</v>
      </c>
      <c r="R341">
        <f>IFERROR(IF(VLOOKUP($B341,Spirits!$A:$A,1,0)=$B341,1,0),0)</f>
        <v>0</v>
      </c>
      <c r="S341" s="7">
        <f t="shared" si="5"/>
        <v>0</v>
      </c>
      <c r="U341" t="e">
        <f>VLOOKUP(B341,'Packaged Beer &amp; Cider'!$A$4:$A$28,1,FALSE)</f>
        <v>#N/A</v>
      </c>
    </row>
    <row r="342" spans="1:21" x14ac:dyDescent="0.25">
      <c r="A342" s="3">
        <v>10959</v>
      </c>
      <c r="B342" s="4" t="s">
        <v>1911</v>
      </c>
      <c r="C342" s="3">
        <v>55626</v>
      </c>
      <c r="D342" s="4" t="s">
        <v>1912</v>
      </c>
      <c r="E342" s="3">
        <v>3.8</v>
      </c>
      <c r="F342" s="4" t="s">
        <v>1563</v>
      </c>
      <c r="G342" s="3">
        <v>0.25</v>
      </c>
      <c r="H342" s="5"/>
      <c r="I342" s="6">
        <v>107.46</v>
      </c>
      <c r="J342" s="4" t="s">
        <v>1564</v>
      </c>
      <c r="K342" s="6">
        <v>45.42</v>
      </c>
      <c r="L342" s="6"/>
      <c r="M342" s="6"/>
      <c r="N342" s="6"/>
      <c r="O342" s="6">
        <v>51.167500000000004</v>
      </c>
      <c r="P342">
        <f>IFERROR(IF(VLOOKUP(B342,'Packaged Beer &amp; Cider'!A:A,1,0)=B342,1,0),0)</f>
        <v>0</v>
      </c>
      <c r="Q342">
        <f>IFERROR(IF(VLOOKUP($B342,Wines!$A:$A,1,0)=$B342,1,0),0)</f>
        <v>0</v>
      </c>
      <c r="R342">
        <f>IFERROR(IF(VLOOKUP($B342,Spirits!$A:$A,1,0)=$B342,1,0),0)</f>
        <v>0</v>
      </c>
      <c r="S342" s="7">
        <f t="shared" si="5"/>
        <v>0</v>
      </c>
      <c r="U342" t="e">
        <f>VLOOKUP(B342,'Packaged Beer &amp; Cider'!$A$4:$A$28,1,FALSE)</f>
        <v>#N/A</v>
      </c>
    </row>
    <row r="343" spans="1:21" x14ac:dyDescent="0.25">
      <c r="A343" s="3">
        <v>11337</v>
      </c>
      <c r="B343" s="4" t="s">
        <v>1913</v>
      </c>
      <c r="C343" s="3">
        <v>78664</v>
      </c>
      <c r="D343" s="4" t="s">
        <v>1914</v>
      </c>
      <c r="E343" s="3">
        <v>4.0999999999999996</v>
      </c>
      <c r="F343" s="4" t="s">
        <v>1563</v>
      </c>
      <c r="G343" s="3">
        <v>0.25</v>
      </c>
      <c r="H343" s="5"/>
      <c r="I343" s="6">
        <v>109.71</v>
      </c>
      <c r="J343" s="4" t="s">
        <v>1564</v>
      </c>
      <c r="K343" s="6">
        <v>48.92</v>
      </c>
      <c r="L343" s="6"/>
      <c r="M343" s="6"/>
      <c r="N343" s="6"/>
      <c r="O343" s="6">
        <v>54.667500000000004</v>
      </c>
      <c r="P343">
        <f>IFERROR(IF(VLOOKUP(B343,'Packaged Beer &amp; Cider'!A:A,1,0)=B343,1,0),0)</f>
        <v>0</v>
      </c>
      <c r="Q343">
        <f>IFERROR(IF(VLOOKUP($B343,Wines!$A:$A,1,0)=$B343,1,0),0)</f>
        <v>0</v>
      </c>
      <c r="R343">
        <f>IFERROR(IF(VLOOKUP($B343,Spirits!$A:$A,1,0)=$B343,1,0),0)</f>
        <v>0</v>
      </c>
      <c r="S343" s="7">
        <f t="shared" si="5"/>
        <v>0</v>
      </c>
      <c r="U343" t="e">
        <f>VLOOKUP(B343,'Packaged Beer &amp; Cider'!$A$4:$A$28,1,FALSE)</f>
        <v>#N/A</v>
      </c>
    </row>
    <row r="344" spans="1:21" x14ac:dyDescent="0.25">
      <c r="A344" s="3">
        <v>11049</v>
      </c>
      <c r="B344" s="4" t="s">
        <v>1915</v>
      </c>
      <c r="C344" s="3">
        <v>57695</v>
      </c>
      <c r="D344" s="4" t="s">
        <v>1916</v>
      </c>
      <c r="E344" s="3">
        <v>3.8</v>
      </c>
      <c r="F344" s="4" t="s">
        <v>1563</v>
      </c>
      <c r="G344" s="3">
        <v>0.25</v>
      </c>
      <c r="H344" s="5"/>
      <c r="I344" s="6">
        <v>107.46</v>
      </c>
      <c r="J344" s="4" t="s">
        <v>1564</v>
      </c>
      <c r="K344" s="6">
        <v>43.62</v>
      </c>
      <c r="L344" s="6"/>
      <c r="M344" s="6"/>
      <c r="N344" s="6"/>
      <c r="O344" s="6">
        <v>49.3675</v>
      </c>
      <c r="P344">
        <f>IFERROR(IF(VLOOKUP(B344,'Packaged Beer &amp; Cider'!A:A,1,0)=B344,1,0),0)</f>
        <v>0</v>
      </c>
      <c r="Q344">
        <f>IFERROR(IF(VLOOKUP($B344,Wines!$A:$A,1,0)=$B344,1,0),0)</f>
        <v>0</v>
      </c>
      <c r="R344">
        <f>IFERROR(IF(VLOOKUP($B344,Spirits!$A:$A,1,0)=$B344,1,0),0)</f>
        <v>0</v>
      </c>
      <c r="S344" s="7">
        <f t="shared" si="5"/>
        <v>0</v>
      </c>
      <c r="U344" t="e">
        <f>VLOOKUP(B344,'Packaged Beer &amp; Cider'!$A$4:$A$28,1,FALSE)</f>
        <v>#N/A</v>
      </c>
    </row>
    <row r="345" spans="1:21" x14ac:dyDescent="0.25">
      <c r="A345" s="3">
        <v>10895</v>
      </c>
      <c r="B345" s="4" t="s">
        <v>1917</v>
      </c>
      <c r="C345" s="3">
        <v>51579</v>
      </c>
      <c r="D345" s="4" t="s">
        <v>1918</v>
      </c>
      <c r="E345" s="3">
        <v>3.9</v>
      </c>
      <c r="F345" s="4" t="s">
        <v>1563</v>
      </c>
      <c r="G345" s="3">
        <v>0.25</v>
      </c>
      <c r="H345" s="5"/>
      <c r="I345" s="6">
        <v>108.21</v>
      </c>
      <c r="J345" s="4" t="s">
        <v>1564</v>
      </c>
      <c r="K345" s="6">
        <v>44.77</v>
      </c>
      <c r="L345" s="6"/>
      <c r="M345" s="6"/>
      <c r="N345" s="6"/>
      <c r="O345" s="6">
        <v>50.517500000000005</v>
      </c>
      <c r="P345">
        <f>IFERROR(IF(VLOOKUP(B345,'Packaged Beer &amp; Cider'!A:A,1,0)=B345,1,0),0)</f>
        <v>0</v>
      </c>
      <c r="Q345">
        <f>IFERROR(IF(VLOOKUP($B345,Wines!$A:$A,1,0)=$B345,1,0),0)</f>
        <v>0</v>
      </c>
      <c r="R345">
        <f>IFERROR(IF(VLOOKUP($B345,Spirits!$A:$A,1,0)=$B345,1,0),0)</f>
        <v>0</v>
      </c>
      <c r="S345" s="7">
        <f t="shared" si="5"/>
        <v>0</v>
      </c>
      <c r="U345" t="e">
        <f>VLOOKUP(B345,'Packaged Beer &amp; Cider'!$A$4:$A$28,1,FALSE)</f>
        <v>#N/A</v>
      </c>
    </row>
    <row r="346" spans="1:21" x14ac:dyDescent="0.25">
      <c r="A346" s="3">
        <v>10882</v>
      </c>
      <c r="B346" s="4" t="s">
        <v>1919</v>
      </c>
      <c r="C346" s="3">
        <v>47505</v>
      </c>
      <c r="D346" s="4" t="s">
        <v>1920</v>
      </c>
      <c r="E346" s="3">
        <v>4.4000000000000004</v>
      </c>
      <c r="F346" s="4" t="s">
        <v>1563</v>
      </c>
      <c r="G346" s="3">
        <v>0.25</v>
      </c>
      <c r="H346" s="5"/>
      <c r="I346" s="6">
        <v>111.95</v>
      </c>
      <c r="J346" s="4" t="s">
        <v>1564</v>
      </c>
      <c r="K346" s="6">
        <v>50.51</v>
      </c>
      <c r="L346" s="6"/>
      <c r="M346" s="6"/>
      <c r="N346" s="6"/>
      <c r="O346" s="6">
        <v>56.2575</v>
      </c>
      <c r="P346">
        <f>IFERROR(IF(VLOOKUP(B346,'Packaged Beer &amp; Cider'!A:A,1,0)=B346,1,0),0)</f>
        <v>0</v>
      </c>
      <c r="Q346">
        <f>IFERROR(IF(VLOOKUP($B346,Wines!$A:$A,1,0)=$B346,1,0),0)</f>
        <v>0</v>
      </c>
      <c r="R346">
        <f>IFERROR(IF(VLOOKUP($B346,Spirits!$A:$A,1,0)=$B346,1,0),0)</f>
        <v>0</v>
      </c>
      <c r="S346" s="7">
        <f t="shared" ref="S346:S409" si="6">SUM(P346:R346)</f>
        <v>0</v>
      </c>
      <c r="U346" t="e">
        <f>VLOOKUP(B346,'Packaged Beer &amp; Cider'!$A$4:$A$28,1,FALSE)</f>
        <v>#N/A</v>
      </c>
    </row>
    <row r="347" spans="1:21" x14ac:dyDescent="0.25">
      <c r="A347" s="3">
        <v>11044</v>
      </c>
      <c r="B347" s="4" t="s">
        <v>1921</v>
      </c>
      <c r="C347" s="3">
        <v>57699</v>
      </c>
      <c r="D347" s="4" t="s">
        <v>1922</v>
      </c>
      <c r="E347" s="3">
        <v>6.2</v>
      </c>
      <c r="F347" s="4" t="s">
        <v>1563</v>
      </c>
      <c r="G347" s="3">
        <v>0.25</v>
      </c>
      <c r="H347" s="5"/>
      <c r="I347" s="6">
        <v>121.81</v>
      </c>
      <c r="J347" s="4" t="s">
        <v>1760</v>
      </c>
      <c r="K347" s="6">
        <v>71.17</v>
      </c>
      <c r="L347" s="6"/>
      <c r="M347" s="6"/>
      <c r="N347" s="6"/>
      <c r="O347" s="6">
        <v>76.917500000000004</v>
      </c>
      <c r="P347">
        <f>IFERROR(IF(VLOOKUP(B347,'Packaged Beer &amp; Cider'!A:A,1,0)=B347,1,0),0)</f>
        <v>0</v>
      </c>
      <c r="Q347">
        <f>IFERROR(IF(VLOOKUP($B347,Wines!$A:$A,1,0)=$B347,1,0),0)</f>
        <v>0</v>
      </c>
      <c r="R347">
        <f>IFERROR(IF(VLOOKUP($B347,Spirits!$A:$A,1,0)=$B347,1,0),0)</f>
        <v>0</v>
      </c>
      <c r="S347" s="7">
        <f t="shared" si="6"/>
        <v>0</v>
      </c>
      <c r="U347" t="e">
        <f>VLOOKUP(B347,'Packaged Beer &amp; Cider'!$A$4:$A$28,1,FALSE)</f>
        <v>#N/A</v>
      </c>
    </row>
    <row r="348" spans="1:21" x14ac:dyDescent="0.25">
      <c r="A348" s="3">
        <v>10896</v>
      </c>
      <c r="B348" s="4" t="s">
        <v>1923</v>
      </c>
      <c r="C348" s="3">
        <v>51576</v>
      </c>
      <c r="D348" s="4" t="s">
        <v>1924</v>
      </c>
      <c r="E348" s="3">
        <v>3.8</v>
      </c>
      <c r="F348" s="4" t="s">
        <v>1563</v>
      </c>
      <c r="G348" s="3">
        <v>0.25</v>
      </c>
      <c r="H348" s="5"/>
      <c r="I348" s="6">
        <v>107.46</v>
      </c>
      <c r="J348" s="4" t="s">
        <v>1564</v>
      </c>
      <c r="K348" s="6">
        <v>43.62</v>
      </c>
      <c r="L348" s="6"/>
      <c r="M348" s="6"/>
      <c r="N348" s="6"/>
      <c r="O348" s="6">
        <v>49.3675</v>
      </c>
      <c r="P348">
        <f>IFERROR(IF(VLOOKUP(B348,'Packaged Beer &amp; Cider'!A:A,1,0)=B348,1,0),0)</f>
        <v>0</v>
      </c>
      <c r="Q348">
        <f>IFERROR(IF(VLOOKUP($B348,Wines!$A:$A,1,0)=$B348,1,0),0)</f>
        <v>0</v>
      </c>
      <c r="R348">
        <f>IFERROR(IF(VLOOKUP($B348,Spirits!$A:$A,1,0)=$B348,1,0),0)</f>
        <v>0</v>
      </c>
      <c r="S348" s="7">
        <f t="shared" si="6"/>
        <v>0</v>
      </c>
      <c r="U348" t="e">
        <f>VLOOKUP(B348,'Packaged Beer &amp; Cider'!$A$4:$A$28,1,FALSE)</f>
        <v>#N/A</v>
      </c>
    </row>
    <row r="349" spans="1:21" x14ac:dyDescent="0.25">
      <c r="A349" s="3">
        <v>11375</v>
      </c>
      <c r="B349" s="4" t="s">
        <v>1925</v>
      </c>
      <c r="C349" s="3">
        <v>79533</v>
      </c>
      <c r="D349" s="4" t="s">
        <v>1926</v>
      </c>
      <c r="E349" s="3">
        <v>3.8</v>
      </c>
      <c r="F349" s="4" t="s">
        <v>1563</v>
      </c>
      <c r="G349" s="3">
        <v>0.25</v>
      </c>
      <c r="H349" s="5"/>
      <c r="I349" s="6">
        <v>107.46</v>
      </c>
      <c r="J349" s="4" t="s">
        <v>1564</v>
      </c>
      <c r="K349" s="6">
        <v>45.42</v>
      </c>
      <c r="L349" s="6"/>
      <c r="M349" s="6"/>
      <c r="N349" s="6"/>
      <c r="O349" s="6">
        <v>51.167500000000004</v>
      </c>
      <c r="P349">
        <f>IFERROR(IF(VLOOKUP(B349,'Packaged Beer &amp; Cider'!A:A,1,0)=B349,1,0),0)</f>
        <v>0</v>
      </c>
      <c r="Q349">
        <f>IFERROR(IF(VLOOKUP($B349,Wines!$A:$A,1,0)=$B349,1,0),0)</f>
        <v>0</v>
      </c>
      <c r="R349">
        <f>IFERROR(IF(VLOOKUP($B349,Spirits!$A:$A,1,0)=$B349,1,0),0)</f>
        <v>0</v>
      </c>
      <c r="S349" s="7">
        <f t="shared" si="6"/>
        <v>0</v>
      </c>
      <c r="U349" t="e">
        <f>VLOOKUP(B349,'Packaged Beer &amp; Cider'!$A$4:$A$28,1,FALSE)</f>
        <v>#N/A</v>
      </c>
    </row>
    <row r="350" spans="1:21" x14ac:dyDescent="0.25">
      <c r="A350" s="3">
        <v>10995</v>
      </c>
      <c r="B350" s="4" t="s">
        <v>1927</v>
      </c>
      <c r="C350" s="3">
        <v>56817</v>
      </c>
      <c r="D350" s="4" t="s">
        <v>1928</v>
      </c>
      <c r="E350" s="3">
        <v>5.5</v>
      </c>
      <c r="F350" s="4" t="s">
        <v>1563</v>
      </c>
      <c r="G350" s="3">
        <v>0.25</v>
      </c>
      <c r="H350" s="5"/>
      <c r="I350" s="6">
        <v>120.17</v>
      </c>
      <c r="J350" s="4" t="s">
        <v>1760</v>
      </c>
      <c r="K350" s="6">
        <v>63.13</v>
      </c>
      <c r="L350" s="6"/>
      <c r="M350" s="6"/>
      <c r="N350" s="6"/>
      <c r="O350" s="6">
        <v>68.877499999999998</v>
      </c>
      <c r="P350">
        <f>IFERROR(IF(VLOOKUP(B350,'Packaged Beer &amp; Cider'!A:A,1,0)=B350,1,0),0)</f>
        <v>0</v>
      </c>
      <c r="Q350">
        <f>IFERROR(IF(VLOOKUP($B350,Wines!$A:$A,1,0)=$B350,1,0),0)</f>
        <v>0</v>
      </c>
      <c r="R350">
        <f>IFERROR(IF(VLOOKUP($B350,Spirits!$A:$A,1,0)=$B350,1,0),0)</f>
        <v>0</v>
      </c>
      <c r="S350" s="7">
        <f t="shared" si="6"/>
        <v>0</v>
      </c>
      <c r="U350" t="e">
        <f>VLOOKUP(B350,'Packaged Beer &amp; Cider'!$A$4:$A$28,1,FALSE)</f>
        <v>#N/A</v>
      </c>
    </row>
    <row r="351" spans="1:21" x14ac:dyDescent="0.25">
      <c r="A351" s="3">
        <v>11202</v>
      </c>
      <c r="B351" s="4" t="s">
        <v>1929</v>
      </c>
      <c r="C351" s="3">
        <v>56817</v>
      </c>
      <c r="D351" s="4" t="s">
        <v>1930</v>
      </c>
      <c r="E351" s="3">
        <v>4</v>
      </c>
      <c r="F351" s="4" t="s">
        <v>1563</v>
      </c>
      <c r="G351" s="3">
        <v>0.25</v>
      </c>
      <c r="H351" s="5"/>
      <c r="I351" s="6">
        <v>108.95</v>
      </c>
      <c r="J351" s="4" t="s">
        <v>1564</v>
      </c>
      <c r="K351" s="6">
        <v>47.42</v>
      </c>
      <c r="L351" s="6"/>
      <c r="M351" s="6"/>
      <c r="N351" s="6"/>
      <c r="O351" s="6">
        <v>53.167500000000004</v>
      </c>
      <c r="P351">
        <f>IFERROR(IF(VLOOKUP(B351,'Packaged Beer &amp; Cider'!A:A,1,0)=B351,1,0),0)</f>
        <v>0</v>
      </c>
      <c r="Q351">
        <f>IFERROR(IF(VLOOKUP($B351,Wines!$A:$A,1,0)=$B351,1,0),0)</f>
        <v>0</v>
      </c>
      <c r="R351">
        <f>IFERROR(IF(VLOOKUP($B351,Spirits!$A:$A,1,0)=$B351,1,0),0)</f>
        <v>0</v>
      </c>
      <c r="S351" s="7">
        <f t="shared" si="6"/>
        <v>0</v>
      </c>
      <c r="U351" t="e">
        <f>VLOOKUP(B351,'Packaged Beer &amp; Cider'!$A$4:$A$28,1,FALSE)</f>
        <v>#N/A</v>
      </c>
    </row>
    <row r="352" spans="1:21" x14ac:dyDescent="0.25">
      <c r="A352" s="3">
        <v>10761</v>
      </c>
      <c r="B352" s="4" t="s">
        <v>1931</v>
      </c>
      <c r="C352" s="3">
        <v>49023</v>
      </c>
      <c r="D352" s="4" t="s">
        <v>1932</v>
      </c>
      <c r="E352" s="3">
        <v>5</v>
      </c>
      <c r="F352" s="4" t="s">
        <v>1563</v>
      </c>
      <c r="G352" s="3">
        <v>0.25</v>
      </c>
      <c r="H352" s="5"/>
      <c r="I352" s="6">
        <v>116.43</v>
      </c>
      <c r="J352" s="4" t="s">
        <v>1760</v>
      </c>
      <c r="K352" s="6">
        <v>52.67</v>
      </c>
      <c r="L352" s="6"/>
      <c r="M352" s="6"/>
      <c r="N352" s="6"/>
      <c r="O352" s="6">
        <v>58.417500000000004</v>
      </c>
      <c r="P352">
        <f>IFERROR(IF(VLOOKUP(B352,'Packaged Beer &amp; Cider'!A:A,1,0)=B352,1,0),0)</f>
        <v>0</v>
      </c>
      <c r="Q352">
        <f>IFERROR(IF(VLOOKUP($B352,Wines!$A:$A,1,0)=$B352,1,0),0)</f>
        <v>0</v>
      </c>
      <c r="R352">
        <f>IFERROR(IF(VLOOKUP($B352,Spirits!$A:$A,1,0)=$B352,1,0),0)</f>
        <v>0</v>
      </c>
      <c r="S352" s="7">
        <f t="shared" si="6"/>
        <v>0</v>
      </c>
      <c r="U352" t="e">
        <f>VLOOKUP(B352,'Packaged Beer &amp; Cider'!$A$4:$A$28,1,FALSE)</f>
        <v>#N/A</v>
      </c>
    </row>
    <row r="353" spans="1:21" x14ac:dyDescent="0.25">
      <c r="A353" s="3">
        <v>11197</v>
      </c>
      <c r="B353" s="4" t="s">
        <v>1933</v>
      </c>
      <c r="C353" s="3">
        <v>62426</v>
      </c>
      <c r="D353" s="4" t="s">
        <v>1934</v>
      </c>
      <c r="E353" s="3">
        <v>3.6</v>
      </c>
      <c r="F353" s="4" t="s">
        <v>1563</v>
      </c>
      <c r="G353" s="3">
        <v>0.25</v>
      </c>
      <c r="H353" s="5"/>
      <c r="I353" s="6">
        <v>105.96</v>
      </c>
      <c r="J353" s="4" t="s">
        <v>1564</v>
      </c>
      <c r="K353" s="6">
        <v>43.43</v>
      </c>
      <c r="L353" s="6"/>
      <c r="M353" s="6"/>
      <c r="N353" s="6"/>
      <c r="O353" s="6">
        <v>49.177500000000002</v>
      </c>
      <c r="P353">
        <f>IFERROR(IF(VLOOKUP(B353,'Packaged Beer &amp; Cider'!A:A,1,0)=B353,1,0),0)</f>
        <v>0</v>
      </c>
      <c r="Q353">
        <f>IFERROR(IF(VLOOKUP($B353,Wines!$A:$A,1,0)=$B353,1,0),0)</f>
        <v>0</v>
      </c>
      <c r="R353">
        <f>IFERROR(IF(VLOOKUP($B353,Spirits!$A:$A,1,0)=$B353,1,0),0)</f>
        <v>0</v>
      </c>
      <c r="S353" s="7">
        <f t="shared" si="6"/>
        <v>0</v>
      </c>
      <c r="U353" t="e">
        <f>VLOOKUP(B353,'Packaged Beer &amp; Cider'!$A$4:$A$28,1,FALSE)</f>
        <v>#N/A</v>
      </c>
    </row>
    <row r="354" spans="1:21" x14ac:dyDescent="0.25">
      <c r="A354" s="3">
        <v>10751</v>
      </c>
      <c r="B354" s="4" t="s">
        <v>1935</v>
      </c>
      <c r="C354" s="3">
        <v>49837</v>
      </c>
      <c r="D354" s="4" t="s">
        <v>1936</v>
      </c>
      <c r="E354" s="3">
        <v>3.9</v>
      </c>
      <c r="F354" s="4" t="s">
        <v>1563</v>
      </c>
      <c r="G354" s="3">
        <v>0.25</v>
      </c>
      <c r="H354" s="5"/>
      <c r="I354" s="6">
        <v>108.21</v>
      </c>
      <c r="J354" s="4" t="s">
        <v>1564</v>
      </c>
      <c r="K354" s="6">
        <v>43.59</v>
      </c>
      <c r="L354" s="6"/>
      <c r="M354" s="6"/>
      <c r="N354" s="6"/>
      <c r="O354" s="6">
        <v>49.337500000000006</v>
      </c>
      <c r="P354">
        <f>IFERROR(IF(VLOOKUP(B354,'Packaged Beer &amp; Cider'!A:A,1,0)=B354,1,0),0)</f>
        <v>0</v>
      </c>
      <c r="Q354">
        <f>IFERROR(IF(VLOOKUP($B354,Wines!$A:$A,1,0)=$B354,1,0),0)</f>
        <v>0</v>
      </c>
      <c r="R354">
        <f>IFERROR(IF(VLOOKUP($B354,Spirits!$A:$A,1,0)=$B354,1,0),0)</f>
        <v>0</v>
      </c>
      <c r="S354" s="7">
        <f t="shared" si="6"/>
        <v>0</v>
      </c>
      <c r="U354" t="e">
        <f>VLOOKUP(B354,'Packaged Beer &amp; Cider'!$A$4:$A$28,1,FALSE)</f>
        <v>#N/A</v>
      </c>
    </row>
    <row r="355" spans="1:21" x14ac:dyDescent="0.25">
      <c r="A355" s="3">
        <v>10960</v>
      </c>
      <c r="B355" s="4" t="s">
        <v>1937</v>
      </c>
      <c r="C355" s="3">
        <v>55628</v>
      </c>
      <c r="D355" s="4" t="s">
        <v>1938</v>
      </c>
      <c r="E355" s="3">
        <v>4.4000000000000004</v>
      </c>
      <c r="F355" s="4" t="s">
        <v>1563</v>
      </c>
      <c r="G355" s="3">
        <v>0.25</v>
      </c>
      <c r="H355" s="5"/>
      <c r="I355" s="6">
        <v>111.95</v>
      </c>
      <c r="J355" s="4" t="s">
        <v>1564</v>
      </c>
      <c r="K355" s="6">
        <v>50.51</v>
      </c>
      <c r="L355" s="6"/>
      <c r="M355" s="6"/>
      <c r="N355" s="6"/>
      <c r="O355" s="6">
        <v>56.2575</v>
      </c>
      <c r="P355">
        <f>IFERROR(IF(VLOOKUP(B355,'Packaged Beer &amp; Cider'!A:A,1,0)=B355,1,0),0)</f>
        <v>0</v>
      </c>
      <c r="Q355">
        <f>IFERROR(IF(VLOOKUP($B355,Wines!$A:$A,1,0)=$B355,1,0),0)</f>
        <v>0</v>
      </c>
      <c r="R355">
        <f>IFERROR(IF(VLOOKUP($B355,Spirits!$A:$A,1,0)=$B355,1,0),0)</f>
        <v>0</v>
      </c>
      <c r="S355" s="7">
        <f t="shared" si="6"/>
        <v>0</v>
      </c>
      <c r="U355" t="e">
        <f>VLOOKUP(B355,'Packaged Beer &amp; Cider'!$A$4:$A$28,1,FALSE)</f>
        <v>#N/A</v>
      </c>
    </row>
    <row r="356" spans="1:21" x14ac:dyDescent="0.25">
      <c r="A356" s="3">
        <v>10958</v>
      </c>
      <c r="B356" s="4" t="s">
        <v>1939</v>
      </c>
      <c r="C356" s="3">
        <v>55625</v>
      </c>
      <c r="D356" s="4" t="s">
        <v>1940</v>
      </c>
      <c r="E356" s="3">
        <v>3.6</v>
      </c>
      <c r="F356" s="4" t="s">
        <v>1563</v>
      </c>
      <c r="G356" s="3">
        <v>0.25</v>
      </c>
      <c r="H356" s="5"/>
      <c r="I356" s="6">
        <v>105.96</v>
      </c>
      <c r="J356" s="4" t="s">
        <v>1564</v>
      </c>
      <c r="K356" s="6">
        <v>43.42</v>
      </c>
      <c r="L356" s="6"/>
      <c r="M356" s="6"/>
      <c r="N356" s="6"/>
      <c r="O356" s="6">
        <v>49.167500000000004</v>
      </c>
      <c r="P356">
        <f>IFERROR(IF(VLOOKUP(B356,'Packaged Beer &amp; Cider'!A:A,1,0)=B356,1,0),0)</f>
        <v>0</v>
      </c>
      <c r="Q356">
        <f>IFERROR(IF(VLOOKUP($B356,Wines!$A:$A,1,0)=$B356,1,0),0)</f>
        <v>0</v>
      </c>
      <c r="R356">
        <f>IFERROR(IF(VLOOKUP($B356,Spirits!$A:$A,1,0)=$B356,1,0),0)</f>
        <v>0</v>
      </c>
      <c r="S356" s="7">
        <f t="shared" si="6"/>
        <v>0</v>
      </c>
      <c r="U356" t="e">
        <f>VLOOKUP(B356,'Packaged Beer &amp; Cider'!$A$4:$A$28,1,FALSE)</f>
        <v>#N/A</v>
      </c>
    </row>
    <row r="357" spans="1:21" x14ac:dyDescent="0.25">
      <c r="A357" s="3">
        <v>10553</v>
      </c>
      <c r="B357" s="4" t="s">
        <v>1941</v>
      </c>
      <c r="C357" s="3">
        <v>47495</v>
      </c>
      <c r="D357" s="4" t="s">
        <v>1942</v>
      </c>
      <c r="E357" s="3">
        <v>4</v>
      </c>
      <c r="F357" s="4" t="s">
        <v>1563</v>
      </c>
      <c r="G357" s="3">
        <v>0.25</v>
      </c>
      <c r="H357" s="5"/>
      <c r="I357" s="6">
        <v>108.95</v>
      </c>
      <c r="J357" s="4" t="s">
        <v>1760</v>
      </c>
      <c r="K357" s="6">
        <v>45.91</v>
      </c>
      <c r="L357" s="6"/>
      <c r="M357" s="6"/>
      <c r="N357" s="6"/>
      <c r="O357" s="6">
        <v>51.657499999999999</v>
      </c>
      <c r="P357">
        <f>IFERROR(IF(VLOOKUP(B357,'Packaged Beer &amp; Cider'!A:A,1,0)=B357,1,0),0)</f>
        <v>0</v>
      </c>
      <c r="Q357">
        <f>IFERROR(IF(VLOOKUP($B357,Wines!$A:$A,1,0)=$B357,1,0),0)</f>
        <v>0</v>
      </c>
      <c r="R357">
        <f>IFERROR(IF(VLOOKUP($B357,Spirits!$A:$A,1,0)=$B357,1,0),0)</f>
        <v>0</v>
      </c>
      <c r="S357" s="7">
        <f t="shared" si="6"/>
        <v>0</v>
      </c>
      <c r="U357" t="e">
        <f>VLOOKUP(B357,'Packaged Beer &amp; Cider'!$A$4:$A$28,1,FALSE)</f>
        <v>#N/A</v>
      </c>
    </row>
    <row r="358" spans="1:21" x14ac:dyDescent="0.25">
      <c r="A358" s="3">
        <v>8058</v>
      </c>
      <c r="B358" s="4" t="s">
        <v>1943</v>
      </c>
      <c r="C358" s="3">
        <v>55062</v>
      </c>
      <c r="D358" s="4" t="s">
        <v>1944</v>
      </c>
      <c r="E358" s="3">
        <v>3.8</v>
      </c>
      <c r="F358" s="4" t="s">
        <v>1563</v>
      </c>
      <c r="G358" s="3">
        <v>0.25</v>
      </c>
      <c r="H358" s="5"/>
      <c r="I358" s="6">
        <v>127.32</v>
      </c>
      <c r="J358" s="4" t="s">
        <v>1564</v>
      </c>
      <c r="K358" s="6">
        <v>41.42</v>
      </c>
      <c r="L358" s="6"/>
      <c r="M358" s="6"/>
      <c r="N358" s="6"/>
      <c r="O358" s="6">
        <v>47.167500000000004</v>
      </c>
      <c r="P358">
        <f>IFERROR(IF(VLOOKUP(B358,'Packaged Beer &amp; Cider'!A:A,1,0)=B358,1,0),0)</f>
        <v>0</v>
      </c>
      <c r="Q358">
        <f>IFERROR(IF(VLOOKUP($B358,Wines!$A:$A,1,0)=$B358,1,0),0)</f>
        <v>0</v>
      </c>
      <c r="R358">
        <f>IFERROR(IF(VLOOKUP($B358,Spirits!$A:$A,1,0)=$B358,1,0),0)</f>
        <v>0</v>
      </c>
      <c r="S358" s="7">
        <f t="shared" si="6"/>
        <v>0</v>
      </c>
      <c r="U358" t="e">
        <f>VLOOKUP(B358,'Packaged Beer &amp; Cider'!$A$4:$A$28,1,FALSE)</f>
        <v>#N/A</v>
      </c>
    </row>
    <row r="359" spans="1:21" x14ac:dyDescent="0.25">
      <c r="A359" s="3">
        <v>8294</v>
      </c>
      <c r="B359" s="4" t="s">
        <v>1945</v>
      </c>
      <c r="C359" s="3">
        <v>47550</v>
      </c>
      <c r="D359" s="4" t="s">
        <v>1946</v>
      </c>
      <c r="E359" s="3">
        <v>3.8</v>
      </c>
      <c r="F359" s="4" t="s">
        <v>1563</v>
      </c>
      <c r="G359" s="3">
        <v>0.5</v>
      </c>
      <c r="H359" s="5"/>
      <c r="I359" s="6">
        <v>235.78</v>
      </c>
      <c r="J359" s="4" t="s">
        <v>1564</v>
      </c>
      <c r="K359" s="6">
        <v>84.54</v>
      </c>
      <c r="L359" s="6"/>
      <c r="M359" s="6"/>
      <c r="N359" s="6"/>
      <c r="O359" s="6">
        <v>96.035000000000011</v>
      </c>
      <c r="P359">
        <f>IFERROR(IF(VLOOKUP(B359,'Packaged Beer &amp; Cider'!A:A,1,0)=B359,1,0),0)</f>
        <v>0</v>
      </c>
      <c r="Q359">
        <f>IFERROR(IF(VLOOKUP($B359,Wines!$A:$A,1,0)=$B359,1,0),0)</f>
        <v>0</v>
      </c>
      <c r="R359">
        <f>IFERROR(IF(VLOOKUP($B359,Spirits!$A:$A,1,0)=$B359,1,0),0)</f>
        <v>0</v>
      </c>
      <c r="S359" s="7">
        <f t="shared" si="6"/>
        <v>0</v>
      </c>
      <c r="U359" t="e">
        <f>VLOOKUP(B359,'Packaged Beer &amp; Cider'!$A$4:$A$28,1,FALSE)</f>
        <v>#N/A</v>
      </c>
    </row>
    <row r="360" spans="1:21" x14ac:dyDescent="0.25">
      <c r="A360" s="3">
        <v>10938</v>
      </c>
      <c r="B360" s="4" t="s">
        <v>1947</v>
      </c>
      <c r="C360" s="3">
        <v>55764</v>
      </c>
      <c r="D360" s="4" t="s">
        <v>1948</v>
      </c>
      <c r="E360" s="3">
        <v>4.8</v>
      </c>
      <c r="F360" s="4" t="s">
        <v>1563</v>
      </c>
      <c r="G360" s="3">
        <v>0.25</v>
      </c>
      <c r="H360" s="5"/>
      <c r="I360" s="6">
        <v>114.94</v>
      </c>
      <c r="J360" s="4" t="s">
        <v>1760</v>
      </c>
      <c r="K360" s="6">
        <v>55.1</v>
      </c>
      <c r="L360" s="6"/>
      <c r="M360" s="6"/>
      <c r="N360" s="6"/>
      <c r="O360" s="6">
        <v>60.847500000000004</v>
      </c>
      <c r="P360">
        <f>IFERROR(IF(VLOOKUP(B360,'Packaged Beer &amp; Cider'!A:A,1,0)=B360,1,0),0)</f>
        <v>0</v>
      </c>
      <c r="Q360">
        <f>IFERROR(IF(VLOOKUP($B360,Wines!$A:$A,1,0)=$B360,1,0),0)</f>
        <v>0</v>
      </c>
      <c r="R360">
        <f>IFERROR(IF(VLOOKUP($B360,Spirits!$A:$A,1,0)=$B360,1,0),0)</f>
        <v>0</v>
      </c>
      <c r="S360" s="7">
        <f t="shared" si="6"/>
        <v>0</v>
      </c>
      <c r="U360" t="e">
        <f>VLOOKUP(B360,'Packaged Beer &amp; Cider'!$A$4:$A$28,1,FALSE)</f>
        <v>#N/A</v>
      </c>
    </row>
    <row r="361" spans="1:21" x14ac:dyDescent="0.25">
      <c r="A361" s="3">
        <v>11369</v>
      </c>
      <c r="B361" s="4" t="s">
        <v>1949</v>
      </c>
      <c r="C361" s="3">
        <v>79532</v>
      </c>
      <c r="D361" s="4" t="s">
        <v>1950</v>
      </c>
      <c r="E361" s="3">
        <v>4.4000000000000004</v>
      </c>
      <c r="F361" s="4" t="s">
        <v>1563</v>
      </c>
      <c r="G361" s="3">
        <v>0.25</v>
      </c>
      <c r="H361" s="5"/>
      <c r="I361" s="6">
        <v>111.96</v>
      </c>
      <c r="J361" s="4" t="s">
        <v>1564</v>
      </c>
      <c r="K361" s="6">
        <v>51.41</v>
      </c>
      <c r="L361" s="6"/>
      <c r="M361" s="6"/>
      <c r="N361" s="6"/>
      <c r="O361" s="6">
        <v>57.157499999999999</v>
      </c>
      <c r="P361">
        <f>IFERROR(IF(VLOOKUP(B361,'Packaged Beer &amp; Cider'!A:A,1,0)=B361,1,0),0)</f>
        <v>0</v>
      </c>
      <c r="Q361">
        <f>IFERROR(IF(VLOOKUP($B361,Wines!$A:$A,1,0)=$B361,1,0),0)</f>
        <v>0</v>
      </c>
      <c r="R361">
        <f>IFERROR(IF(VLOOKUP($B361,Spirits!$A:$A,1,0)=$B361,1,0),0)</f>
        <v>0</v>
      </c>
      <c r="S361" s="7">
        <f t="shared" si="6"/>
        <v>0</v>
      </c>
      <c r="U361" t="e">
        <f>VLOOKUP(B361,'Packaged Beer &amp; Cider'!$A$4:$A$28,1,FALSE)</f>
        <v>#N/A</v>
      </c>
    </row>
    <row r="362" spans="1:21" x14ac:dyDescent="0.25">
      <c r="A362" s="3">
        <v>10949</v>
      </c>
      <c r="B362" s="4" t="s">
        <v>1951</v>
      </c>
      <c r="C362" s="3">
        <v>55623</v>
      </c>
      <c r="D362" s="4" t="s">
        <v>1952</v>
      </c>
      <c r="E362" s="3">
        <v>5.2</v>
      </c>
      <c r="F362" s="4" t="s">
        <v>1563</v>
      </c>
      <c r="G362" s="3">
        <v>0.25</v>
      </c>
      <c r="H362" s="5"/>
      <c r="I362" s="6">
        <v>117.93</v>
      </c>
      <c r="J362" s="4" t="s">
        <v>1760</v>
      </c>
      <c r="K362" s="6">
        <v>59.69</v>
      </c>
      <c r="L362" s="6"/>
      <c r="M362" s="6"/>
      <c r="N362" s="6"/>
      <c r="O362" s="6">
        <v>65.4375</v>
      </c>
      <c r="P362">
        <f>IFERROR(IF(VLOOKUP(B362,'Packaged Beer &amp; Cider'!A:A,1,0)=B362,1,0),0)</f>
        <v>0</v>
      </c>
      <c r="Q362">
        <f>IFERROR(IF(VLOOKUP($B362,Wines!$A:$A,1,0)=$B362,1,0),0)</f>
        <v>0</v>
      </c>
      <c r="R362">
        <f>IFERROR(IF(VLOOKUP($B362,Spirits!$A:$A,1,0)=$B362,1,0),0)</f>
        <v>0</v>
      </c>
      <c r="S362" s="7">
        <f t="shared" si="6"/>
        <v>0</v>
      </c>
      <c r="U362" t="e">
        <f>VLOOKUP(B362,'Packaged Beer &amp; Cider'!$A$4:$A$28,1,FALSE)</f>
        <v>#N/A</v>
      </c>
    </row>
    <row r="363" spans="1:21" x14ac:dyDescent="0.25">
      <c r="A363" s="3">
        <v>11046</v>
      </c>
      <c r="B363" s="4" t="s">
        <v>1953</v>
      </c>
      <c r="C363" s="3">
        <v>57691</v>
      </c>
      <c r="D363" s="4" t="s">
        <v>1954</v>
      </c>
      <c r="E363" s="3">
        <v>3.8</v>
      </c>
      <c r="F363" s="4" t="s">
        <v>1563</v>
      </c>
      <c r="G363" s="3">
        <v>0.25</v>
      </c>
      <c r="H363" s="5"/>
      <c r="I363" s="6">
        <v>107.46</v>
      </c>
      <c r="J363" s="4" t="s">
        <v>1564</v>
      </c>
      <c r="K363" s="6">
        <v>43.62</v>
      </c>
      <c r="L363" s="6"/>
      <c r="M363" s="6"/>
      <c r="N363" s="6"/>
      <c r="O363" s="6">
        <v>49.3675</v>
      </c>
      <c r="P363">
        <f>IFERROR(IF(VLOOKUP(B363,'Packaged Beer &amp; Cider'!A:A,1,0)=B363,1,0),0)</f>
        <v>0</v>
      </c>
      <c r="Q363">
        <f>IFERROR(IF(VLOOKUP($B363,Wines!$A:$A,1,0)=$B363,1,0),0)</f>
        <v>0</v>
      </c>
      <c r="R363">
        <f>IFERROR(IF(VLOOKUP($B363,Spirits!$A:$A,1,0)=$B363,1,0),0)</f>
        <v>0</v>
      </c>
      <c r="S363" s="7">
        <f t="shared" si="6"/>
        <v>0</v>
      </c>
      <c r="U363" t="e">
        <f>VLOOKUP(B363,'Packaged Beer &amp; Cider'!$A$4:$A$28,1,FALSE)</f>
        <v>#N/A</v>
      </c>
    </row>
    <row r="364" spans="1:21" x14ac:dyDescent="0.25">
      <c r="A364" s="3">
        <v>11403</v>
      </c>
      <c r="B364" s="4" t="s">
        <v>1955</v>
      </c>
      <c r="C364" s="3">
        <v>80852</v>
      </c>
      <c r="D364" s="4" t="s">
        <v>1956</v>
      </c>
      <c r="E364" s="3">
        <v>4.4000000000000004</v>
      </c>
      <c r="F364" s="4" t="s">
        <v>1563</v>
      </c>
      <c r="G364" s="3">
        <v>0.25</v>
      </c>
      <c r="H364" s="5"/>
      <c r="I364" s="6">
        <v>143.63999999999999</v>
      </c>
      <c r="J364" s="4" t="s">
        <v>1534</v>
      </c>
      <c r="K364" s="6">
        <v>33.39</v>
      </c>
      <c r="L364" s="6"/>
      <c r="M364" s="6"/>
      <c r="N364" s="6"/>
      <c r="O364" s="6">
        <v>39.137500000000003</v>
      </c>
      <c r="P364">
        <f>IFERROR(IF(VLOOKUP(B364,'Packaged Beer &amp; Cider'!A:A,1,0)=B364,1,0),0)</f>
        <v>0</v>
      </c>
      <c r="Q364">
        <f>IFERROR(IF(VLOOKUP($B364,Wines!$A:$A,1,0)=$B364,1,0),0)</f>
        <v>0</v>
      </c>
      <c r="R364">
        <f>IFERROR(IF(VLOOKUP($B364,Spirits!$A:$A,1,0)=$B364,1,0),0)</f>
        <v>0</v>
      </c>
      <c r="S364" s="7">
        <f t="shared" si="6"/>
        <v>0</v>
      </c>
      <c r="U364" t="e">
        <f>VLOOKUP(B364,'Packaged Beer &amp; Cider'!$A$4:$A$28,1,FALSE)</f>
        <v>#N/A</v>
      </c>
    </row>
    <row r="365" spans="1:21" x14ac:dyDescent="0.25">
      <c r="A365" s="3">
        <v>11402</v>
      </c>
      <c r="B365" s="4" t="s">
        <v>1957</v>
      </c>
      <c r="C365" s="3">
        <v>80851</v>
      </c>
      <c r="D365" s="4" t="s">
        <v>1958</v>
      </c>
      <c r="E365" s="3">
        <v>4.0999999999999996</v>
      </c>
      <c r="F365" s="4" t="s">
        <v>1563</v>
      </c>
      <c r="G365" s="3">
        <v>0.25</v>
      </c>
      <c r="H365" s="5"/>
      <c r="I365" s="6">
        <v>139.44</v>
      </c>
      <c r="J365" s="4" t="s">
        <v>1534</v>
      </c>
      <c r="K365" s="6">
        <v>31.19</v>
      </c>
      <c r="L365" s="6"/>
      <c r="M365" s="6"/>
      <c r="N365" s="6"/>
      <c r="O365" s="6">
        <v>36.9375</v>
      </c>
      <c r="P365">
        <f>IFERROR(IF(VLOOKUP(B365,'Packaged Beer &amp; Cider'!A:A,1,0)=B365,1,0),0)</f>
        <v>0</v>
      </c>
      <c r="Q365">
        <f>IFERROR(IF(VLOOKUP($B365,Wines!$A:$A,1,0)=$B365,1,0),0)</f>
        <v>0</v>
      </c>
      <c r="R365">
        <f>IFERROR(IF(VLOOKUP($B365,Spirits!$A:$A,1,0)=$B365,1,0),0)</f>
        <v>0</v>
      </c>
      <c r="S365" s="7">
        <f t="shared" si="6"/>
        <v>0</v>
      </c>
      <c r="U365" t="e">
        <f>VLOOKUP(B365,'Packaged Beer &amp; Cider'!$A$4:$A$28,1,FALSE)</f>
        <v>#N/A</v>
      </c>
    </row>
    <row r="366" spans="1:21" x14ac:dyDescent="0.25">
      <c r="A366" s="3">
        <v>11401</v>
      </c>
      <c r="B366" s="4" t="s">
        <v>1959</v>
      </c>
      <c r="C366" s="3">
        <v>80850</v>
      </c>
      <c r="D366" s="4" t="s">
        <v>1960</v>
      </c>
      <c r="E366" s="3">
        <v>4</v>
      </c>
      <c r="F366" s="4" t="s">
        <v>1563</v>
      </c>
      <c r="G366" s="3">
        <v>0.25</v>
      </c>
      <c r="H366" s="5"/>
      <c r="I366" s="6">
        <v>133.68</v>
      </c>
      <c r="J366" s="4" t="s">
        <v>1534</v>
      </c>
      <c r="K366" s="6">
        <v>30.46</v>
      </c>
      <c r="L366" s="6"/>
      <c r="M366" s="6"/>
      <c r="N366" s="6"/>
      <c r="O366" s="6">
        <v>36.207500000000003</v>
      </c>
      <c r="P366">
        <f>IFERROR(IF(VLOOKUP(B366,'Packaged Beer &amp; Cider'!A:A,1,0)=B366,1,0),0)</f>
        <v>0</v>
      </c>
      <c r="Q366">
        <f>IFERROR(IF(VLOOKUP($B366,Wines!$A:$A,1,0)=$B366,1,0),0)</f>
        <v>0</v>
      </c>
      <c r="R366">
        <f>IFERROR(IF(VLOOKUP($B366,Spirits!$A:$A,1,0)=$B366,1,0),0)</f>
        <v>0</v>
      </c>
      <c r="S366" s="7">
        <f t="shared" si="6"/>
        <v>0</v>
      </c>
      <c r="U366" t="e">
        <f>VLOOKUP(B366,'Packaged Beer &amp; Cider'!$A$4:$A$28,1,FALSE)</f>
        <v>#N/A</v>
      </c>
    </row>
    <row r="367" spans="1:21" x14ac:dyDescent="0.25">
      <c r="A367" s="3">
        <v>11400</v>
      </c>
      <c r="B367" s="4" t="s">
        <v>1961</v>
      </c>
      <c r="C367" s="3">
        <v>80849</v>
      </c>
      <c r="D367" s="4" t="s">
        <v>1962</v>
      </c>
      <c r="E367" s="3">
        <v>3.3</v>
      </c>
      <c r="F367" s="4" t="s">
        <v>1563</v>
      </c>
      <c r="G367" s="3">
        <v>0.25</v>
      </c>
      <c r="H367" s="5"/>
      <c r="I367" s="6">
        <v>105.12</v>
      </c>
      <c r="J367" s="4" t="s">
        <v>1534</v>
      </c>
      <c r="K367" s="6">
        <v>37.68</v>
      </c>
      <c r="L367" s="6"/>
      <c r="M367" s="6"/>
      <c r="N367" s="6"/>
      <c r="O367" s="6">
        <v>43.427500000000002</v>
      </c>
      <c r="P367">
        <f>IFERROR(IF(VLOOKUP(B367,'Packaged Beer &amp; Cider'!A:A,1,0)=B367,1,0),0)</f>
        <v>0</v>
      </c>
      <c r="Q367">
        <f>IFERROR(IF(VLOOKUP($B367,Wines!$A:$A,1,0)=$B367,1,0),0)</f>
        <v>0</v>
      </c>
      <c r="R367">
        <f>IFERROR(IF(VLOOKUP($B367,Spirits!$A:$A,1,0)=$B367,1,0),0)</f>
        <v>0</v>
      </c>
      <c r="S367" s="7">
        <f t="shared" si="6"/>
        <v>0</v>
      </c>
      <c r="U367" t="e">
        <f>VLOOKUP(B367,'Packaged Beer &amp; Cider'!$A$4:$A$28,1,FALSE)</f>
        <v>#N/A</v>
      </c>
    </row>
    <row r="368" spans="1:21" x14ac:dyDescent="0.25">
      <c r="A368" s="3">
        <v>11345</v>
      </c>
      <c r="B368" s="4" t="s">
        <v>1963</v>
      </c>
      <c r="C368" s="3">
        <v>78860</v>
      </c>
      <c r="D368" s="4" t="s">
        <v>1964</v>
      </c>
      <c r="E368" s="3">
        <v>3.6</v>
      </c>
      <c r="F368" s="4" t="s">
        <v>1563</v>
      </c>
      <c r="G368" s="3">
        <v>0.25</v>
      </c>
      <c r="H368" s="5"/>
      <c r="I368" s="6">
        <v>114.28</v>
      </c>
      <c r="J368" s="4" t="s">
        <v>1534</v>
      </c>
      <c r="K368" s="6">
        <v>39.93</v>
      </c>
      <c r="L368" s="6"/>
      <c r="M368" s="6"/>
      <c r="N368" s="6"/>
      <c r="O368" s="6">
        <v>45.677500000000002</v>
      </c>
      <c r="P368">
        <f>IFERROR(IF(VLOOKUP(B368,'Packaged Beer &amp; Cider'!A:A,1,0)=B368,1,0),0)</f>
        <v>0</v>
      </c>
      <c r="Q368">
        <f>IFERROR(IF(VLOOKUP($B368,Wines!$A:$A,1,0)=$B368,1,0),0)</f>
        <v>0</v>
      </c>
      <c r="R368">
        <f>IFERROR(IF(VLOOKUP($B368,Spirits!$A:$A,1,0)=$B368,1,0),0)</f>
        <v>0</v>
      </c>
      <c r="S368" s="7">
        <f t="shared" si="6"/>
        <v>0</v>
      </c>
      <c r="U368" t="e">
        <f>VLOOKUP(B368,'Packaged Beer &amp; Cider'!$A$4:$A$28,1,FALSE)</f>
        <v>#N/A</v>
      </c>
    </row>
    <row r="369" spans="1:21" x14ac:dyDescent="0.25">
      <c r="A369" s="3">
        <v>10989</v>
      </c>
      <c r="B369" s="4" t="s">
        <v>1965</v>
      </c>
      <c r="C369" s="3">
        <v>62425</v>
      </c>
      <c r="D369" s="4" t="s">
        <v>1966</v>
      </c>
      <c r="E369" s="3">
        <v>3.9</v>
      </c>
      <c r="F369" s="4" t="s">
        <v>1563</v>
      </c>
      <c r="G369" s="3">
        <v>0.25</v>
      </c>
      <c r="H369" s="5"/>
      <c r="I369" s="6">
        <v>108.21</v>
      </c>
      <c r="J369" s="4" t="s">
        <v>1564</v>
      </c>
      <c r="K369" s="6">
        <v>46.42</v>
      </c>
      <c r="L369" s="6"/>
      <c r="M369" s="6"/>
      <c r="N369" s="6"/>
      <c r="O369" s="6">
        <v>52.167500000000004</v>
      </c>
      <c r="P369">
        <f>IFERROR(IF(VLOOKUP(B369,'Packaged Beer &amp; Cider'!A:A,1,0)=B369,1,0),0)</f>
        <v>0</v>
      </c>
      <c r="Q369">
        <f>IFERROR(IF(VLOOKUP($B369,Wines!$A:$A,1,0)=$B369,1,0),0)</f>
        <v>0</v>
      </c>
      <c r="R369">
        <f>IFERROR(IF(VLOOKUP($B369,Spirits!$A:$A,1,0)=$B369,1,0),0)</f>
        <v>0</v>
      </c>
      <c r="S369" s="7">
        <f t="shared" si="6"/>
        <v>0</v>
      </c>
      <c r="U369" t="e">
        <f>VLOOKUP(B369,'Packaged Beer &amp; Cider'!$A$4:$A$28,1,FALSE)</f>
        <v>#N/A</v>
      </c>
    </row>
    <row r="370" spans="1:21" x14ac:dyDescent="0.25">
      <c r="A370" s="3">
        <v>10627</v>
      </c>
      <c r="B370" s="4" t="s">
        <v>1967</v>
      </c>
      <c r="C370" s="3">
        <v>50488</v>
      </c>
      <c r="D370" s="4" t="s">
        <v>1968</v>
      </c>
      <c r="E370" s="3">
        <v>4.3</v>
      </c>
      <c r="F370" s="4" t="s">
        <v>1563</v>
      </c>
      <c r="G370" s="3">
        <v>0.25</v>
      </c>
      <c r="H370" s="5"/>
      <c r="I370" s="6">
        <v>111.2</v>
      </c>
      <c r="J370" s="4" t="s">
        <v>1564</v>
      </c>
      <c r="K370" s="6">
        <v>50.41</v>
      </c>
      <c r="L370" s="6"/>
      <c r="M370" s="6"/>
      <c r="N370" s="6"/>
      <c r="O370" s="6">
        <v>56.157499999999999</v>
      </c>
      <c r="P370">
        <f>IFERROR(IF(VLOOKUP(B370,'Packaged Beer &amp; Cider'!A:A,1,0)=B370,1,0),0)</f>
        <v>0</v>
      </c>
      <c r="Q370">
        <f>IFERROR(IF(VLOOKUP($B370,Wines!$A:$A,1,0)=$B370,1,0),0)</f>
        <v>0</v>
      </c>
      <c r="R370">
        <f>IFERROR(IF(VLOOKUP($B370,Spirits!$A:$A,1,0)=$B370,1,0),0)</f>
        <v>0</v>
      </c>
      <c r="S370" s="7">
        <f t="shared" si="6"/>
        <v>0</v>
      </c>
      <c r="U370" t="e">
        <f>VLOOKUP(B370,'Packaged Beer &amp; Cider'!$A$4:$A$28,1,FALSE)</f>
        <v>#N/A</v>
      </c>
    </row>
    <row r="371" spans="1:21" x14ac:dyDescent="0.25">
      <c r="A371" s="3">
        <v>11326</v>
      </c>
      <c r="B371" s="4" t="s">
        <v>1969</v>
      </c>
      <c r="C371" s="3">
        <v>78220</v>
      </c>
      <c r="D371" s="4" t="s">
        <v>1970</v>
      </c>
      <c r="E371" s="3">
        <v>3.6</v>
      </c>
      <c r="F371" s="4" t="s">
        <v>1563</v>
      </c>
      <c r="G371" s="3">
        <v>0.25</v>
      </c>
      <c r="H371" s="5"/>
      <c r="I371" s="6">
        <v>105.96</v>
      </c>
      <c r="J371" s="4" t="s">
        <v>1564</v>
      </c>
      <c r="K371" s="6">
        <v>43.43</v>
      </c>
      <c r="L371" s="6"/>
      <c r="M371" s="6"/>
      <c r="N371" s="6"/>
      <c r="O371" s="6">
        <v>49.177500000000002</v>
      </c>
      <c r="P371">
        <f>IFERROR(IF(VLOOKUP(B371,'Packaged Beer &amp; Cider'!A:A,1,0)=B371,1,0),0)</f>
        <v>0</v>
      </c>
      <c r="Q371">
        <f>IFERROR(IF(VLOOKUP($B371,Wines!$A:$A,1,0)=$B371,1,0),0)</f>
        <v>0</v>
      </c>
      <c r="R371">
        <f>IFERROR(IF(VLOOKUP($B371,Spirits!$A:$A,1,0)=$B371,1,0),0)</f>
        <v>0</v>
      </c>
      <c r="S371" s="7">
        <f t="shared" si="6"/>
        <v>0</v>
      </c>
      <c r="U371" t="e">
        <f>VLOOKUP(B371,'Packaged Beer &amp; Cider'!$A$4:$A$28,1,FALSE)</f>
        <v>#N/A</v>
      </c>
    </row>
    <row r="372" spans="1:21" x14ac:dyDescent="0.25">
      <c r="A372" s="3">
        <v>10813</v>
      </c>
      <c r="B372" s="4" t="s">
        <v>1971</v>
      </c>
      <c r="C372" s="3">
        <v>50625</v>
      </c>
      <c r="D372" s="4" t="s">
        <v>1972</v>
      </c>
      <c r="E372" s="3">
        <v>4.2</v>
      </c>
      <c r="F372" s="4" t="s">
        <v>1563</v>
      </c>
      <c r="G372" s="3">
        <v>0.25</v>
      </c>
      <c r="H372" s="5"/>
      <c r="I372" s="6">
        <v>110.45</v>
      </c>
      <c r="J372" s="4" t="s">
        <v>1564</v>
      </c>
      <c r="K372" s="6">
        <v>46.18</v>
      </c>
      <c r="L372" s="6"/>
      <c r="M372" s="6"/>
      <c r="N372" s="6"/>
      <c r="O372" s="6">
        <v>51.927500000000002</v>
      </c>
      <c r="P372">
        <f>IFERROR(IF(VLOOKUP(B372,'Packaged Beer &amp; Cider'!A:A,1,0)=B372,1,0),0)</f>
        <v>0</v>
      </c>
      <c r="Q372">
        <f>IFERROR(IF(VLOOKUP($B372,Wines!$A:$A,1,0)=$B372,1,0),0)</f>
        <v>0</v>
      </c>
      <c r="R372">
        <f>IFERROR(IF(VLOOKUP($B372,Spirits!$A:$A,1,0)=$B372,1,0),0)</f>
        <v>0</v>
      </c>
      <c r="S372" s="7">
        <f t="shared" si="6"/>
        <v>0</v>
      </c>
      <c r="U372" t="e">
        <f>VLOOKUP(B372,'Packaged Beer &amp; Cider'!$A$4:$A$28,1,FALSE)</f>
        <v>#N/A</v>
      </c>
    </row>
    <row r="373" spans="1:21" x14ac:dyDescent="0.25">
      <c r="A373" s="3">
        <v>10987</v>
      </c>
      <c r="B373" s="4" t="s">
        <v>1973</v>
      </c>
      <c r="C373" s="3">
        <v>56782</v>
      </c>
      <c r="D373" s="4" t="s">
        <v>1974</v>
      </c>
      <c r="E373" s="3">
        <v>3.8</v>
      </c>
      <c r="F373" s="4" t="s">
        <v>1563</v>
      </c>
      <c r="G373" s="3">
        <v>0.25</v>
      </c>
      <c r="H373" s="5"/>
      <c r="I373" s="6">
        <v>107.46</v>
      </c>
      <c r="J373" s="4" t="s">
        <v>1564</v>
      </c>
      <c r="K373" s="6">
        <v>45.42</v>
      </c>
      <c r="L373" s="6"/>
      <c r="M373" s="6"/>
      <c r="N373" s="6"/>
      <c r="O373" s="6">
        <v>51.167500000000004</v>
      </c>
      <c r="P373">
        <f>IFERROR(IF(VLOOKUP(B373,'Packaged Beer &amp; Cider'!A:A,1,0)=B373,1,0),0)</f>
        <v>0</v>
      </c>
      <c r="Q373">
        <f>IFERROR(IF(VLOOKUP($B373,Wines!$A:$A,1,0)=$B373,1,0),0)</f>
        <v>0</v>
      </c>
      <c r="R373">
        <f>IFERROR(IF(VLOOKUP($B373,Spirits!$A:$A,1,0)=$B373,1,0),0)</f>
        <v>0</v>
      </c>
      <c r="S373" s="7">
        <f t="shared" si="6"/>
        <v>0</v>
      </c>
      <c r="U373" t="e">
        <f>VLOOKUP(B373,'Packaged Beer &amp; Cider'!$A$4:$A$28,1,FALSE)</f>
        <v>#N/A</v>
      </c>
    </row>
    <row r="374" spans="1:21" x14ac:dyDescent="0.25">
      <c r="A374" s="3">
        <v>8462</v>
      </c>
      <c r="B374" s="4" t="s">
        <v>1975</v>
      </c>
      <c r="C374" s="3">
        <v>58334</v>
      </c>
      <c r="D374" s="4" t="s">
        <v>1976</v>
      </c>
      <c r="E374" s="3">
        <v>4</v>
      </c>
      <c r="F374" s="4" t="s">
        <v>1563</v>
      </c>
      <c r="G374" s="3">
        <v>0.25</v>
      </c>
      <c r="H374" s="5"/>
      <c r="I374" s="6">
        <v>112.23</v>
      </c>
      <c r="J374" s="4" t="s">
        <v>1564</v>
      </c>
      <c r="K374" s="6">
        <v>47.41</v>
      </c>
      <c r="L374" s="6"/>
      <c r="M374" s="6"/>
      <c r="N374" s="6"/>
      <c r="O374" s="6">
        <v>53.157499999999999</v>
      </c>
      <c r="P374">
        <f>IFERROR(IF(VLOOKUP(B374,'Packaged Beer &amp; Cider'!A:A,1,0)=B374,1,0),0)</f>
        <v>0</v>
      </c>
      <c r="Q374">
        <f>IFERROR(IF(VLOOKUP($B374,Wines!$A:$A,1,0)=$B374,1,0),0)</f>
        <v>0</v>
      </c>
      <c r="R374">
        <f>IFERROR(IF(VLOOKUP($B374,Spirits!$A:$A,1,0)=$B374,1,0),0)</f>
        <v>0</v>
      </c>
      <c r="S374" s="7">
        <f t="shared" si="6"/>
        <v>0</v>
      </c>
      <c r="U374" t="e">
        <f>VLOOKUP(B374,'Packaged Beer &amp; Cider'!$A$4:$A$28,1,FALSE)</f>
        <v>#N/A</v>
      </c>
    </row>
    <row r="375" spans="1:21" x14ac:dyDescent="0.25">
      <c r="A375" s="3">
        <v>11553</v>
      </c>
      <c r="B375" s="4" t="s">
        <v>1977</v>
      </c>
      <c r="C375" s="3">
        <v>87859</v>
      </c>
      <c r="D375" s="4" t="s">
        <v>1978</v>
      </c>
      <c r="E375" s="3">
        <v>5.5</v>
      </c>
      <c r="F375" s="4" t="s">
        <v>1563</v>
      </c>
      <c r="G375" s="3">
        <v>0.183307</v>
      </c>
      <c r="H375" s="5"/>
      <c r="I375" s="6">
        <v>118.1</v>
      </c>
      <c r="J375" s="4" t="s">
        <v>1979</v>
      </c>
      <c r="K375" s="6">
        <v>73.84</v>
      </c>
      <c r="L375" s="6"/>
      <c r="M375" s="6"/>
      <c r="N375" s="6"/>
      <c r="O375" s="6">
        <v>78.054227929999996</v>
      </c>
      <c r="P375">
        <f>IFERROR(IF(VLOOKUP(B375,'Packaged Beer &amp; Cider'!A:A,1,0)=B375,1,0),0)</f>
        <v>0</v>
      </c>
      <c r="Q375">
        <f>IFERROR(IF(VLOOKUP($B375,Wines!$A:$A,1,0)=$B375,1,0),0)</f>
        <v>0</v>
      </c>
      <c r="R375">
        <f>IFERROR(IF(VLOOKUP($B375,Spirits!$A:$A,1,0)=$B375,1,0),0)</f>
        <v>0</v>
      </c>
      <c r="S375" s="7">
        <f t="shared" si="6"/>
        <v>0</v>
      </c>
      <c r="U375" t="e">
        <f>VLOOKUP(B375,'Packaged Beer &amp; Cider'!$A$4:$A$28,1,FALSE)</f>
        <v>#N/A</v>
      </c>
    </row>
    <row r="376" spans="1:21" x14ac:dyDescent="0.25">
      <c r="A376" s="3">
        <v>10552</v>
      </c>
      <c r="B376" s="4" t="s">
        <v>1980</v>
      </c>
      <c r="C376" s="3">
        <v>47498</v>
      </c>
      <c r="D376" s="4" t="s">
        <v>1981</v>
      </c>
      <c r="E376" s="3">
        <v>5.5</v>
      </c>
      <c r="F376" s="4" t="s">
        <v>43</v>
      </c>
      <c r="G376" s="3">
        <v>0.30555549999999998</v>
      </c>
      <c r="H376" s="5"/>
      <c r="I376" s="6">
        <v>196.83</v>
      </c>
      <c r="J376" s="4" t="s">
        <v>1979</v>
      </c>
      <c r="K376" s="6">
        <v>83.03</v>
      </c>
      <c r="L376" s="6"/>
      <c r="M376" s="6"/>
      <c r="N376" s="6"/>
      <c r="O376" s="6">
        <v>90.971387445000005</v>
      </c>
      <c r="P376">
        <f>IFERROR(IF(VLOOKUP(B376,'Packaged Beer &amp; Cider'!A:A,1,0)=B376,1,0),0)</f>
        <v>0</v>
      </c>
      <c r="Q376">
        <f>IFERROR(IF(VLOOKUP($B376,Wines!$A:$A,1,0)=$B376,1,0),0)</f>
        <v>0</v>
      </c>
      <c r="R376">
        <f>IFERROR(IF(VLOOKUP($B376,Spirits!$A:$A,1,0)=$B376,1,0),0)</f>
        <v>0</v>
      </c>
      <c r="S376" s="7">
        <f t="shared" si="6"/>
        <v>0</v>
      </c>
      <c r="U376" t="e">
        <f>VLOOKUP(B376,'Packaged Beer &amp; Cider'!$A$4:$A$28,1,FALSE)</f>
        <v>#N/A</v>
      </c>
    </row>
    <row r="377" spans="1:21" x14ac:dyDescent="0.25">
      <c r="A377" s="3">
        <v>11291</v>
      </c>
      <c r="B377" s="4" t="s">
        <v>1982</v>
      </c>
      <c r="C377" s="3">
        <v>42425</v>
      </c>
      <c r="D377" s="4" t="s">
        <v>1983</v>
      </c>
      <c r="E377" s="3">
        <v>3.8</v>
      </c>
      <c r="F377" s="4" t="s">
        <v>43</v>
      </c>
      <c r="G377" s="3">
        <v>0.30555500000000002</v>
      </c>
      <c r="H377" s="5"/>
      <c r="I377" s="6">
        <v>158.66999999999999</v>
      </c>
      <c r="J377" s="4" t="s">
        <v>1691</v>
      </c>
      <c r="K377" s="6">
        <v>69.36</v>
      </c>
      <c r="L377" s="6"/>
      <c r="M377" s="6"/>
      <c r="N377" s="6"/>
      <c r="O377" s="6">
        <v>77.301374449999997</v>
      </c>
      <c r="P377">
        <f>IFERROR(IF(VLOOKUP(B377,'Packaged Beer &amp; Cider'!A:A,1,0)=B377,1,0),0)</f>
        <v>0</v>
      </c>
      <c r="Q377">
        <f>IFERROR(IF(VLOOKUP($B377,Wines!$A:$A,1,0)=$B377,1,0),0)</f>
        <v>0</v>
      </c>
      <c r="R377">
        <f>IFERROR(IF(VLOOKUP($B377,Spirits!$A:$A,1,0)=$B377,1,0),0)</f>
        <v>0</v>
      </c>
      <c r="S377" s="7">
        <f t="shared" si="6"/>
        <v>0</v>
      </c>
      <c r="U377" t="e">
        <f>VLOOKUP(B377,'Packaged Beer &amp; Cider'!$A$4:$A$28,1,FALSE)</f>
        <v>#N/A</v>
      </c>
    </row>
    <row r="378" spans="1:21" x14ac:dyDescent="0.25">
      <c r="A378" s="3">
        <v>11292</v>
      </c>
      <c r="B378" s="4" t="s">
        <v>1984</v>
      </c>
      <c r="C378" s="3">
        <v>59040</v>
      </c>
      <c r="D378" s="4" t="s">
        <v>1985</v>
      </c>
      <c r="E378" s="3">
        <v>3.8</v>
      </c>
      <c r="F378" s="4" t="s">
        <v>43</v>
      </c>
      <c r="G378" s="3">
        <v>0.183333</v>
      </c>
      <c r="H378" s="5"/>
      <c r="I378" s="6">
        <v>96.4</v>
      </c>
      <c r="J378" s="4" t="s">
        <v>1691</v>
      </c>
      <c r="K378" s="6">
        <v>42.89</v>
      </c>
      <c r="L378" s="6"/>
      <c r="M378" s="6"/>
      <c r="N378" s="6"/>
      <c r="O378" s="6">
        <v>47.654824669999996</v>
      </c>
      <c r="P378">
        <f>IFERROR(IF(VLOOKUP(B378,'Packaged Beer &amp; Cider'!A:A,1,0)=B378,1,0),0)</f>
        <v>0</v>
      </c>
      <c r="Q378">
        <f>IFERROR(IF(VLOOKUP($B378,Wines!$A:$A,1,0)=$B378,1,0),0)</f>
        <v>0</v>
      </c>
      <c r="R378">
        <f>IFERROR(IF(VLOOKUP($B378,Spirits!$A:$A,1,0)=$B378,1,0),0)</f>
        <v>0</v>
      </c>
      <c r="S378" s="7">
        <f t="shared" si="6"/>
        <v>0</v>
      </c>
      <c r="U378" t="e">
        <f>VLOOKUP(B378,'Packaged Beer &amp; Cider'!$A$4:$A$28,1,FALSE)</f>
        <v>#N/A</v>
      </c>
    </row>
    <row r="379" spans="1:21" x14ac:dyDescent="0.25">
      <c r="A379" s="3">
        <v>11466</v>
      </c>
      <c r="B379" s="4" t="s">
        <v>1986</v>
      </c>
      <c r="C379" s="3">
        <v>83295</v>
      </c>
      <c r="D379" s="4" t="s">
        <v>1987</v>
      </c>
      <c r="E379" s="3">
        <v>4.5</v>
      </c>
      <c r="F379" s="4" t="s">
        <v>61</v>
      </c>
      <c r="G379" s="3">
        <v>0.183333</v>
      </c>
      <c r="H379" s="5"/>
      <c r="I379" s="6">
        <v>112.12</v>
      </c>
      <c r="J379" s="4" t="s">
        <v>1691</v>
      </c>
      <c r="K379" s="6">
        <v>66.489999999999995</v>
      </c>
      <c r="L379" s="6"/>
      <c r="M379" s="6"/>
      <c r="N379" s="6"/>
      <c r="O379" s="6">
        <v>65.594825669999992</v>
      </c>
      <c r="P379">
        <f>IFERROR(IF(VLOOKUP(B379,'Packaged Beer &amp; Cider'!A:A,1,0)=B379,1,0),0)</f>
        <v>0</v>
      </c>
      <c r="Q379">
        <f>IFERROR(IF(VLOOKUP($B379,Wines!$A:$A,1,0)=$B379,1,0),0)</f>
        <v>0</v>
      </c>
      <c r="R379">
        <f>IFERROR(IF(VLOOKUP($B379,Spirits!$A:$A,1,0)=$B379,1,0),0)</f>
        <v>0</v>
      </c>
      <c r="S379" s="7">
        <f t="shared" si="6"/>
        <v>0</v>
      </c>
      <c r="U379" t="e">
        <f>VLOOKUP(B379,'Packaged Beer &amp; Cider'!$A$4:$A$28,1,FALSE)</f>
        <v>#N/A</v>
      </c>
    </row>
    <row r="380" spans="1:21" x14ac:dyDescent="0.25">
      <c r="A380" s="3">
        <v>11355</v>
      </c>
      <c r="B380" s="4" t="s">
        <v>1988</v>
      </c>
      <c r="C380" s="3">
        <v>10924</v>
      </c>
      <c r="D380" s="4" t="s">
        <v>1989</v>
      </c>
      <c r="E380" s="3">
        <v>3.5</v>
      </c>
      <c r="F380" s="4" t="s">
        <v>43</v>
      </c>
      <c r="G380" s="3">
        <v>0.30555549999999998</v>
      </c>
      <c r="H380" s="5"/>
      <c r="I380" s="6">
        <v>137.63999999999999</v>
      </c>
      <c r="J380" s="4" t="s">
        <v>1979</v>
      </c>
      <c r="K380" s="6">
        <v>50.78</v>
      </c>
      <c r="L380" s="6"/>
      <c r="M380" s="6"/>
      <c r="N380" s="6"/>
      <c r="O380" s="6">
        <v>57.804720945</v>
      </c>
      <c r="P380">
        <f>IFERROR(IF(VLOOKUP(B380,'Packaged Beer &amp; Cider'!A:A,1,0)=B380,1,0),0)</f>
        <v>0</v>
      </c>
      <c r="Q380">
        <f>IFERROR(IF(VLOOKUP($B380,Wines!$A:$A,1,0)=$B380,1,0),0)</f>
        <v>0</v>
      </c>
      <c r="R380">
        <f>IFERROR(IF(VLOOKUP($B380,Spirits!$A:$A,1,0)=$B380,1,0),0)</f>
        <v>0</v>
      </c>
      <c r="S380" s="7">
        <f t="shared" si="6"/>
        <v>0</v>
      </c>
      <c r="U380" t="e">
        <f>VLOOKUP(B380,'Packaged Beer &amp; Cider'!$A$4:$A$28,1,FALSE)</f>
        <v>#N/A</v>
      </c>
    </row>
    <row r="381" spans="1:21" x14ac:dyDescent="0.25">
      <c r="A381" s="3">
        <v>10889</v>
      </c>
      <c r="B381" s="4" t="s">
        <v>1990</v>
      </c>
      <c r="C381" s="3">
        <v>38700</v>
      </c>
      <c r="D381" s="4" t="s">
        <v>1991</v>
      </c>
      <c r="E381" s="3">
        <v>4.5</v>
      </c>
      <c r="F381" s="4" t="s">
        <v>43</v>
      </c>
      <c r="G381" s="3">
        <v>0.183333</v>
      </c>
      <c r="H381" s="5"/>
      <c r="I381" s="6">
        <v>124.43</v>
      </c>
      <c r="J381" s="4" t="s">
        <v>1691</v>
      </c>
      <c r="K381" s="6">
        <v>43.33</v>
      </c>
      <c r="L381" s="6"/>
      <c r="M381" s="6"/>
      <c r="N381" s="6"/>
      <c r="O381" s="6">
        <v>48.094824669999994</v>
      </c>
      <c r="P381">
        <f>IFERROR(IF(VLOOKUP(B381,'Packaged Beer &amp; Cider'!A:A,1,0)=B381,1,0),0)</f>
        <v>0</v>
      </c>
      <c r="Q381">
        <f>IFERROR(IF(VLOOKUP($B381,Wines!$A:$A,1,0)=$B381,1,0),0)</f>
        <v>0</v>
      </c>
      <c r="R381">
        <f>IFERROR(IF(VLOOKUP($B381,Spirits!$A:$A,1,0)=$B381,1,0),0)</f>
        <v>0</v>
      </c>
      <c r="S381" s="7">
        <f t="shared" si="6"/>
        <v>0</v>
      </c>
      <c r="U381" t="e">
        <f>VLOOKUP(B381,'Packaged Beer &amp; Cider'!$A$4:$A$28,1,FALSE)</f>
        <v>#N/A</v>
      </c>
    </row>
    <row r="382" spans="1:21" x14ac:dyDescent="0.25">
      <c r="A382" s="3">
        <v>11306</v>
      </c>
      <c r="B382" s="4" t="s">
        <v>1992</v>
      </c>
      <c r="C382" s="3">
        <v>40155</v>
      </c>
      <c r="D382" s="4" t="s">
        <v>1993</v>
      </c>
      <c r="E382" s="3">
        <v>4.5</v>
      </c>
      <c r="F382" s="4" t="s">
        <v>43</v>
      </c>
      <c r="G382" s="3">
        <v>0.30555549999999998</v>
      </c>
      <c r="H382" s="5"/>
      <c r="I382" s="6">
        <v>205.38</v>
      </c>
      <c r="J382" s="4" t="s">
        <v>1691</v>
      </c>
      <c r="K382" s="6">
        <v>69.83</v>
      </c>
      <c r="L382" s="6"/>
      <c r="M382" s="6"/>
      <c r="N382" s="6"/>
      <c r="O382" s="6">
        <v>76.854720944999997</v>
      </c>
      <c r="P382">
        <f>IFERROR(IF(VLOOKUP(B382,'Packaged Beer &amp; Cider'!A:A,1,0)=B382,1,0),0)</f>
        <v>0</v>
      </c>
      <c r="Q382">
        <f>IFERROR(IF(VLOOKUP($B382,Wines!$A:$A,1,0)=$B382,1,0),0)</f>
        <v>0</v>
      </c>
      <c r="R382">
        <f>IFERROR(IF(VLOOKUP($B382,Spirits!$A:$A,1,0)=$B382,1,0),0)</f>
        <v>0</v>
      </c>
      <c r="S382" s="7">
        <f t="shared" si="6"/>
        <v>0</v>
      </c>
      <c r="U382" t="e">
        <f>VLOOKUP(B382,'Packaged Beer &amp; Cider'!$A$4:$A$28,1,FALSE)</f>
        <v>#N/A</v>
      </c>
    </row>
    <row r="383" spans="1:21" x14ac:dyDescent="0.25">
      <c r="A383" s="3">
        <v>5604</v>
      </c>
      <c r="B383" s="4" t="s">
        <v>1994</v>
      </c>
      <c r="C383" s="3">
        <v>4827</v>
      </c>
      <c r="D383" s="4" t="s">
        <v>1995</v>
      </c>
      <c r="E383" s="3">
        <v>3.7</v>
      </c>
      <c r="F383" s="4" t="s">
        <v>61</v>
      </c>
      <c r="G383" s="3">
        <v>0.30555549999999998</v>
      </c>
      <c r="H383" s="5"/>
      <c r="I383" s="6">
        <v>167.11</v>
      </c>
      <c r="J383" s="4" t="s">
        <v>1996</v>
      </c>
      <c r="K383" s="6">
        <v>81.52</v>
      </c>
      <c r="L383" s="6"/>
      <c r="M383" s="6"/>
      <c r="N383" s="6"/>
      <c r="O383" s="6">
        <v>88.544720944999995</v>
      </c>
      <c r="P383">
        <f>IFERROR(IF(VLOOKUP(B383,'Packaged Beer &amp; Cider'!A:A,1,0)=B383,1,0),0)</f>
        <v>0</v>
      </c>
      <c r="Q383">
        <f>IFERROR(IF(VLOOKUP($B383,Wines!$A:$A,1,0)=$B383,1,0),0)</f>
        <v>0</v>
      </c>
      <c r="R383">
        <f>IFERROR(IF(VLOOKUP($B383,Spirits!$A:$A,1,0)=$B383,1,0),0)</f>
        <v>0</v>
      </c>
      <c r="S383" s="7">
        <f t="shared" si="6"/>
        <v>0</v>
      </c>
      <c r="U383" t="e">
        <f>VLOOKUP(B383,'Packaged Beer &amp; Cider'!$A$4:$A$28,1,FALSE)</f>
        <v>#N/A</v>
      </c>
    </row>
    <row r="384" spans="1:21" x14ac:dyDescent="0.25">
      <c r="A384" s="3">
        <v>46</v>
      </c>
      <c r="B384" s="4" t="s">
        <v>1997</v>
      </c>
      <c r="C384" s="3">
        <v>47486</v>
      </c>
      <c r="D384" s="4" t="s">
        <v>1998</v>
      </c>
      <c r="E384" s="3">
        <v>3.4</v>
      </c>
      <c r="F384" s="4" t="s">
        <v>43</v>
      </c>
      <c r="G384" s="3">
        <v>0.30555549999999998</v>
      </c>
      <c r="H384" s="5"/>
      <c r="I384" s="6">
        <v>145.32</v>
      </c>
      <c r="J384" s="4" t="s">
        <v>1979</v>
      </c>
      <c r="K384" s="6">
        <v>44.95</v>
      </c>
      <c r="L384" s="6"/>
      <c r="M384" s="6"/>
      <c r="N384" s="6"/>
      <c r="O384" s="6">
        <v>52.891387444999999</v>
      </c>
      <c r="P384">
        <f>IFERROR(IF(VLOOKUP(B384,'Packaged Beer &amp; Cider'!A:A,1,0)=B384,1,0),0)</f>
        <v>0</v>
      </c>
      <c r="Q384">
        <f>IFERROR(IF(VLOOKUP($B384,Wines!$A:$A,1,0)=$B384,1,0),0)</f>
        <v>0</v>
      </c>
      <c r="R384">
        <f>IFERROR(IF(VLOOKUP($B384,Spirits!$A:$A,1,0)=$B384,1,0),0)</f>
        <v>0</v>
      </c>
      <c r="S384" s="7">
        <f t="shared" si="6"/>
        <v>0</v>
      </c>
      <c r="U384" t="e">
        <f>VLOOKUP(B384,'Packaged Beer &amp; Cider'!$A$4:$A$28,1,FALSE)</f>
        <v>#N/A</v>
      </c>
    </row>
    <row r="385" spans="1:21" x14ac:dyDescent="0.25">
      <c r="A385" s="3">
        <v>410</v>
      </c>
      <c r="B385" s="4" t="s">
        <v>1999</v>
      </c>
      <c r="C385" s="3">
        <v>47518</v>
      </c>
      <c r="D385" s="4" t="s">
        <v>2000</v>
      </c>
      <c r="E385" s="3">
        <v>3.4</v>
      </c>
      <c r="F385" s="4" t="s">
        <v>1730</v>
      </c>
      <c r="G385" s="3">
        <v>0.30555549999999998</v>
      </c>
      <c r="H385" s="5"/>
      <c r="I385" s="6">
        <v>153.24</v>
      </c>
      <c r="J385" s="4" t="s">
        <v>2001</v>
      </c>
      <c r="K385" s="6">
        <v>43.9</v>
      </c>
      <c r="L385" s="6"/>
      <c r="M385" s="6"/>
      <c r="N385" s="6"/>
      <c r="O385" s="6">
        <v>51.841387444999995</v>
      </c>
      <c r="P385">
        <f>IFERROR(IF(VLOOKUP(B385,'Packaged Beer &amp; Cider'!A:A,1,0)=B385,1,0),0)</f>
        <v>0</v>
      </c>
      <c r="Q385">
        <f>IFERROR(IF(VLOOKUP($B385,Wines!$A:$A,1,0)=$B385,1,0),0)</f>
        <v>0</v>
      </c>
      <c r="R385">
        <f>IFERROR(IF(VLOOKUP($B385,Spirits!$A:$A,1,0)=$B385,1,0),0)</f>
        <v>0</v>
      </c>
      <c r="S385" s="7">
        <f t="shared" si="6"/>
        <v>0</v>
      </c>
      <c r="U385" t="e">
        <f>VLOOKUP(B385,'Packaged Beer &amp; Cider'!$A$4:$A$28,1,FALSE)</f>
        <v>#N/A</v>
      </c>
    </row>
    <row r="386" spans="1:21" x14ac:dyDescent="0.25">
      <c r="A386" s="3">
        <v>11510</v>
      </c>
      <c r="B386" s="4" t="s">
        <v>2002</v>
      </c>
      <c r="C386" s="3">
        <v>84102</v>
      </c>
      <c r="D386" s="4" t="s">
        <v>2003</v>
      </c>
      <c r="E386" s="3">
        <v>4.0999999999999996</v>
      </c>
      <c r="F386" s="4" t="s">
        <v>43</v>
      </c>
      <c r="G386" s="3">
        <v>0.30555549999999998</v>
      </c>
      <c r="H386" s="5"/>
      <c r="I386" s="6">
        <v>166.58</v>
      </c>
      <c r="J386" s="4" t="s">
        <v>1979</v>
      </c>
      <c r="K386" s="6">
        <v>66.069999999999993</v>
      </c>
      <c r="L386" s="6"/>
      <c r="M386" s="6"/>
      <c r="N386" s="6"/>
      <c r="O386" s="6">
        <v>73.094720944999992</v>
      </c>
      <c r="P386">
        <f>IFERROR(IF(VLOOKUP(B386,'Packaged Beer &amp; Cider'!A:A,1,0)=B386,1,0),0)</f>
        <v>0</v>
      </c>
      <c r="Q386">
        <f>IFERROR(IF(VLOOKUP($B386,Wines!$A:$A,1,0)=$B386,1,0),0)</f>
        <v>0</v>
      </c>
      <c r="R386">
        <f>IFERROR(IF(VLOOKUP($B386,Spirits!$A:$A,1,0)=$B386,1,0),0)</f>
        <v>0</v>
      </c>
      <c r="S386" s="7">
        <f t="shared" si="6"/>
        <v>0</v>
      </c>
      <c r="U386" t="e">
        <f>VLOOKUP(B386,'Packaged Beer &amp; Cider'!$A$4:$A$28,1,FALSE)</f>
        <v>#N/A</v>
      </c>
    </row>
    <row r="387" spans="1:21" x14ac:dyDescent="0.25">
      <c r="A387" s="3">
        <v>11230</v>
      </c>
      <c r="B387" s="4" t="s">
        <v>456</v>
      </c>
      <c r="C387" s="3">
        <v>72799</v>
      </c>
      <c r="D387" s="4" t="s">
        <v>457</v>
      </c>
      <c r="E387" s="3">
        <v>44.7</v>
      </c>
      <c r="F387" s="4" t="s">
        <v>458</v>
      </c>
      <c r="G387" s="3">
        <v>0.2</v>
      </c>
      <c r="H387" s="5"/>
      <c r="I387" s="6">
        <v>11.91</v>
      </c>
      <c r="J387" s="4" t="s">
        <v>174</v>
      </c>
      <c r="K387" s="6">
        <v>8.56</v>
      </c>
      <c r="L387" s="6"/>
      <c r="M387" s="6"/>
      <c r="N387" s="6"/>
      <c r="O387" s="6">
        <v>8.6560000000000006</v>
      </c>
      <c r="P387">
        <f>IFERROR(IF(VLOOKUP(B387,'Packaged Beer &amp; Cider'!A:A,1,0)=B387,1,0),0)</f>
        <v>0</v>
      </c>
      <c r="Q387">
        <f>IFERROR(IF(VLOOKUP($B387,Wines!$A:$A,1,0)=$B387,1,0),0)</f>
        <v>0</v>
      </c>
      <c r="R387">
        <f>IFERROR(IF(VLOOKUP($B387,Spirits!$A:$A,1,0)=$B387,1,0),0)</f>
        <v>0</v>
      </c>
      <c r="S387" s="7">
        <f t="shared" si="6"/>
        <v>0</v>
      </c>
      <c r="U387" t="e">
        <f>VLOOKUP(B387,'Packaged Beer &amp; Cider'!$A$4:$A$28,1,FALSE)</f>
        <v>#N/A</v>
      </c>
    </row>
    <row r="388" spans="1:21" x14ac:dyDescent="0.25">
      <c r="A388" s="3">
        <v>11089</v>
      </c>
      <c r="B388" s="4" t="s">
        <v>459</v>
      </c>
      <c r="C388" s="3">
        <v>45415</v>
      </c>
      <c r="D388" s="4" t="s">
        <v>460</v>
      </c>
      <c r="E388" s="3">
        <v>0</v>
      </c>
      <c r="F388" s="4" t="s">
        <v>43</v>
      </c>
      <c r="G388" s="3">
        <v>0.7</v>
      </c>
      <c r="H388" s="5"/>
      <c r="I388" s="6">
        <v>4.5599999999999996</v>
      </c>
      <c r="J388" s="4" t="s">
        <v>174</v>
      </c>
      <c r="K388" s="6">
        <v>3.14</v>
      </c>
      <c r="L388" s="6"/>
      <c r="M388" s="6"/>
      <c r="N388" s="6"/>
      <c r="O388" s="6">
        <v>3.476</v>
      </c>
      <c r="P388">
        <f>IFERROR(IF(VLOOKUP(B388,'Packaged Beer &amp; Cider'!A:A,1,0)=B388,1,0),0)</f>
        <v>0</v>
      </c>
      <c r="Q388">
        <f>IFERROR(IF(VLOOKUP($B388,Wines!$A:$A,1,0)=$B388,1,0),0)</f>
        <v>0</v>
      </c>
      <c r="R388">
        <f>IFERROR(IF(VLOOKUP($B388,Spirits!$A:$A,1,0)=$B388,1,0),0)</f>
        <v>0</v>
      </c>
      <c r="S388" s="7">
        <f t="shared" si="6"/>
        <v>0</v>
      </c>
      <c r="U388" t="e">
        <f>VLOOKUP(B388,'Packaged Beer &amp; Cider'!$A$4:$A$28,1,FALSE)</f>
        <v>#N/A</v>
      </c>
    </row>
    <row r="389" spans="1:21" x14ac:dyDescent="0.25">
      <c r="A389" s="3">
        <v>11035</v>
      </c>
      <c r="B389" s="4" t="s">
        <v>461</v>
      </c>
      <c r="C389" s="3">
        <v>1036</v>
      </c>
      <c r="D389" s="4" t="s">
        <v>462</v>
      </c>
      <c r="E389" s="3">
        <v>35</v>
      </c>
      <c r="F389" s="4" t="s">
        <v>43</v>
      </c>
      <c r="G389" s="3">
        <v>0.15</v>
      </c>
      <c r="H389" s="5"/>
      <c r="I389" s="6">
        <v>6.85</v>
      </c>
      <c r="J389" s="4" t="s">
        <v>174</v>
      </c>
      <c r="K389" s="6">
        <v>5.44</v>
      </c>
      <c r="L389" s="6"/>
      <c r="M389" s="6"/>
      <c r="N389" s="6"/>
      <c r="O389" s="6">
        <v>5.5120000000000005</v>
      </c>
      <c r="P389">
        <f>IFERROR(IF(VLOOKUP(B389,'Packaged Beer &amp; Cider'!A:A,1,0)=B389,1,0),0)</f>
        <v>0</v>
      </c>
      <c r="Q389">
        <f>IFERROR(IF(VLOOKUP($B389,Wines!$A:$A,1,0)=$B389,1,0),0)</f>
        <v>0</v>
      </c>
      <c r="R389">
        <f>IFERROR(IF(VLOOKUP($B389,Spirits!$A:$A,1,0)=$B389,1,0),0)</f>
        <v>0</v>
      </c>
      <c r="S389" s="7">
        <f t="shared" si="6"/>
        <v>0</v>
      </c>
      <c r="U389" t="e">
        <f>VLOOKUP(B389,'Packaged Beer &amp; Cider'!$A$4:$A$28,1,FALSE)</f>
        <v>#N/A</v>
      </c>
    </row>
    <row r="390" spans="1:21" x14ac:dyDescent="0.25">
      <c r="A390" s="3">
        <v>6328</v>
      </c>
      <c r="B390" s="4" t="s">
        <v>323</v>
      </c>
      <c r="C390" s="3">
        <v>47865</v>
      </c>
      <c r="D390" s="4" t="s">
        <v>324</v>
      </c>
      <c r="E390" s="3">
        <v>40</v>
      </c>
      <c r="F390" s="4" t="s">
        <v>254</v>
      </c>
      <c r="G390" s="3">
        <v>0.7</v>
      </c>
      <c r="H390" s="5"/>
      <c r="I390" s="6">
        <v>115.28</v>
      </c>
      <c r="J390" s="4" t="s">
        <v>174</v>
      </c>
      <c r="K390" s="6">
        <v>93.33</v>
      </c>
      <c r="L390" s="6"/>
      <c r="M390" s="6"/>
      <c r="N390" s="6"/>
      <c r="O390" s="6">
        <v>93.665999999999997</v>
      </c>
      <c r="P390">
        <f>IFERROR(IF(VLOOKUP(B390,'Packaged Beer &amp; Cider'!A:A,1,0)=B390,1,0),0)</f>
        <v>0</v>
      </c>
      <c r="Q390">
        <f>IFERROR(IF(VLOOKUP($B390,Wines!$A:$A,1,0)=$B390,1,0),0)</f>
        <v>0</v>
      </c>
      <c r="R390">
        <f>IFERROR(IF(VLOOKUP($B390,Spirits!$A:$A,1,0)=$B390,1,0),0)</f>
        <v>0</v>
      </c>
      <c r="S390" s="7">
        <f t="shared" si="6"/>
        <v>0</v>
      </c>
      <c r="U390" t="e">
        <f>VLOOKUP(B390,'Packaged Beer &amp; Cider'!$A$4:$A$28,1,FALSE)</f>
        <v>#N/A</v>
      </c>
    </row>
    <row r="391" spans="1:21" x14ac:dyDescent="0.25">
      <c r="A391" s="3">
        <v>6006</v>
      </c>
      <c r="B391" s="4" t="s">
        <v>463</v>
      </c>
      <c r="C391" s="3">
        <v>891</v>
      </c>
      <c r="D391" s="4" t="s">
        <v>464</v>
      </c>
      <c r="E391" s="3">
        <v>36</v>
      </c>
      <c r="F391" s="4" t="s">
        <v>210</v>
      </c>
      <c r="G391" s="3">
        <v>0.7</v>
      </c>
      <c r="H391" s="5"/>
      <c r="I391" s="6">
        <v>13.26</v>
      </c>
      <c r="J391" s="4" t="s">
        <v>174</v>
      </c>
      <c r="K391" s="6">
        <v>9.6199999999999992</v>
      </c>
      <c r="L391" s="6"/>
      <c r="M391" s="6"/>
      <c r="N391" s="6"/>
      <c r="O391" s="6">
        <v>9.9559999999999995</v>
      </c>
      <c r="P391">
        <f>IFERROR(IF(VLOOKUP(B391,'Packaged Beer &amp; Cider'!A:A,1,0)=B391,1,0),0)</f>
        <v>0</v>
      </c>
      <c r="Q391">
        <f>IFERROR(IF(VLOOKUP($B391,Wines!$A:$A,1,0)=$B391,1,0),0)</f>
        <v>0</v>
      </c>
      <c r="R391">
        <f>IFERROR(IF(VLOOKUP($B391,Spirits!$A:$A,1,0)=$B391,1,0),0)</f>
        <v>0</v>
      </c>
      <c r="S391" s="7">
        <f t="shared" si="6"/>
        <v>0</v>
      </c>
      <c r="U391" t="e">
        <f>VLOOKUP(B391,'Packaged Beer &amp; Cider'!$A$4:$A$28,1,FALSE)</f>
        <v>#N/A</v>
      </c>
    </row>
    <row r="392" spans="1:21" x14ac:dyDescent="0.25">
      <c r="A392" s="3">
        <v>6008</v>
      </c>
      <c r="B392" s="4" t="s">
        <v>465</v>
      </c>
      <c r="C392" s="3">
        <v>49031</v>
      </c>
      <c r="D392" s="4" t="s">
        <v>466</v>
      </c>
      <c r="E392" s="3">
        <v>36</v>
      </c>
      <c r="F392" s="4" t="s">
        <v>210</v>
      </c>
      <c r="G392" s="3">
        <v>1.5</v>
      </c>
      <c r="H392" s="5"/>
      <c r="I392" s="6">
        <v>27.64</v>
      </c>
      <c r="J392" s="4" t="s">
        <v>174</v>
      </c>
      <c r="K392" s="6">
        <v>19.760000000000002</v>
      </c>
      <c r="L392" s="6"/>
      <c r="M392" s="6"/>
      <c r="N392" s="6"/>
      <c r="O392" s="6">
        <v>20.48</v>
      </c>
      <c r="P392">
        <f>IFERROR(IF(VLOOKUP(B392,'Packaged Beer &amp; Cider'!A:A,1,0)=B392,1,0),0)</f>
        <v>0</v>
      </c>
      <c r="Q392">
        <f>IFERROR(IF(VLOOKUP($B392,Wines!$A:$A,1,0)=$B392,1,0),0)</f>
        <v>0</v>
      </c>
      <c r="R392">
        <f>IFERROR(IF(VLOOKUP($B392,Spirits!$A:$A,1,0)=$B392,1,0),0)</f>
        <v>0</v>
      </c>
      <c r="S392" s="7">
        <f t="shared" si="6"/>
        <v>0</v>
      </c>
      <c r="U392" t="e">
        <f>VLOOKUP(B392,'Packaged Beer &amp; Cider'!$A$4:$A$28,1,FALSE)</f>
        <v>#N/A</v>
      </c>
    </row>
    <row r="393" spans="1:21" x14ac:dyDescent="0.25">
      <c r="A393" s="3">
        <v>4865</v>
      </c>
      <c r="B393" s="4" t="s">
        <v>762</v>
      </c>
      <c r="C393" s="3">
        <v>47821</v>
      </c>
      <c r="D393" s="4" t="s">
        <v>763</v>
      </c>
      <c r="E393" s="3">
        <v>12</v>
      </c>
      <c r="F393" s="4" t="s">
        <v>285</v>
      </c>
      <c r="G393" s="3">
        <v>0.75</v>
      </c>
      <c r="H393" s="5"/>
      <c r="I393" s="6">
        <v>28.17</v>
      </c>
      <c r="J393" s="4" t="s">
        <v>2004</v>
      </c>
      <c r="K393" s="6">
        <v>19.399999999999999</v>
      </c>
      <c r="L393" s="6"/>
      <c r="M393" s="6"/>
      <c r="N393" s="6"/>
      <c r="O393" s="6">
        <v>19.759999999999998</v>
      </c>
      <c r="P393">
        <f>IFERROR(IF(VLOOKUP(B393,'Packaged Beer &amp; Cider'!A:A,1,0)=B393,1,0),0)</f>
        <v>0</v>
      </c>
      <c r="Q393">
        <f>IFERROR(IF(VLOOKUP($B393,Wines!$A:$A,1,0)=$B393,1,0),0)</f>
        <v>1</v>
      </c>
      <c r="R393">
        <f>IFERROR(IF(VLOOKUP($B393,Spirits!$A:$A,1,0)=$B393,1,0),0)</f>
        <v>0</v>
      </c>
      <c r="S393" s="7">
        <f t="shared" si="6"/>
        <v>1</v>
      </c>
      <c r="U393" t="e">
        <f>VLOOKUP(B393,'Packaged Beer &amp; Cider'!$A$4:$A$28,1,FALSE)</f>
        <v>#N/A</v>
      </c>
    </row>
    <row r="394" spans="1:21" x14ac:dyDescent="0.25">
      <c r="A394" s="3">
        <v>11457</v>
      </c>
      <c r="B394" s="4" t="s">
        <v>992</v>
      </c>
      <c r="C394" s="3">
        <v>82654</v>
      </c>
      <c r="D394" s="4" t="s">
        <v>993</v>
      </c>
      <c r="E394" s="3">
        <v>12</v>
      </c>
      <c r="F394" s="4" t="s">
        <v>285</v>
      </c>
      <c r="G394" s="3">
        <v>0.75</v>
      </c>
      <c r="H394" s="5"/>
      <c r="I394" s="6">
        <v>46.73</v>
      </c>
      <c r="J394" s="4" t="s">
        <v>2004</v>
      </c>
      <c r="K394" s="6">
        <v>34.56</v>
      </c>
      <c r="L394" s="6"/>
      <c r="M394" s="6"/>
      <c r="N394" s="6"/>
      <c r="O394" s="6" t="e">
        <v>#N/A</v>
      </c>
      <c r="P394">
        <f>IFERROR(IF(VLOOKUP(B394,'Packaged Beer &amp; Cider'!A:A,1,0)=B394,1,0),0)</f>
        <v>0</v>
      </c>
      <c r="Q394">
        <f>IFERROR(IF(VLOOKUP($B394,Wines!$A:$A,1,0)=$B394,1,0),0)</f>
        <v>1</v>
      </c>
      <c r="R394">
        <f>IFERROR(IF(VLOOKUP($B394,Spirits!$A:$A,1,0)=$B394,1,0),0)</f>
        <v>0</v>
      </c>
      <c r="S394" s="7">
        <f t="shared" si="6"/>
        <v>1</v>
      </c>
      <c r="U394" t="e">
        <f>VLOOKUP(B394,'Packaged Beer &amp; Cider'!$A$4:$A$28,1,FALSE)</f>
        <v>#N/A</v>
      </c>
    </row>
    <row r="395" spans="1:21" x14ac:dyDescent="0.25">
      <c r="A395" s="3">
        <v>583</v>
      </c>
      <c r="B395" s="4" t="s">
        <v>814</v>
      </c>
      <c r="C395" s="3">
        <v>47825</v>
      </c>
      <c r="D395" s="4" t="s">
        <v>815</v>
      </c>
      <c r="E395" s="3">
        <v>12</v>
      </c>
      <c r="F395" s="4" t="s">
        <v>285</v>
      </c>
      <c r="G395" s="3">
        <v>0.75</v>
      </c>
      <c r="H395" s="5"/>
      <c r="I395" s="6">
        <v>42.5</v>
      </c>
      <c r="J395" s="4" t="s">
        <v>2004</v>
      </c>
      <c r="K395" s="6">
        <v>30.86</v>
      </c>
      <c r="L395" s="6"/>
      <c r="M395" s="6"/>
      <c r="N395" s="6"/>
      <c r="O395" s="6">
        <v>31.22</v>
      </c>
      <c r="P395">
        <f>IFERROR(IF(VLOOKUP(B395,'Packaged Beer &amp; Cider'!A:A,1,0)=B395,1,0),0)</f>
        <v>0</v>
      </c>
      <c r="Q395">
        <f>IFERROR(IF(VLOOKUP($B395,Wines!$A:$A,1,0)=$B395,1,0),0)</f>
        <v>1</v>
      </c>
      <c r="R395">
        <f>IFERROR(IF(VLOOKUP($B395,Spirits!$A:$A,1,0)=$B395,1,0),0)</f>
        <v>0</v>
      </c>
      <c r="S395" s="7">
        <f t="shared" si="6"/>
        <v>1</v>
      </c>
      <c r="U395" t="e">
        <f>VLOOKUP(B395,'Packaged Beer &amp; Cider'!$A$4:$A$28,1,FALSE)</f>
        <v>#N/A</v>
      </c>
    </row>
    <row r="396" spans="1:21" x14ac:dyDescent="0.25">
      <c r="A396" s="3">
        <v>6641</v>
      </c>
      <c r="B396" s="4" t="s">
        <v>857</v>
      </c>
      <c r="C396" s="3">
        <v>47826</v>
      </c>
      <c r="D396" s="4" t="s">
        <v>858</v>
      </c>
      <c r="E396" s="3">
        <v>12</v>
      </c>
      <c r="F396" s="4" t="s">
        <v>285</v>
      </c>
      <c r="G396" s="3">
        <v>0.75</v>
      </c>
      <c r="H396" s="5"/>
      <c r="I396" s="6">
        <v>47.81</v>
      </c>
      <c r="J396" s="4" t="s">
        <v>2004</v>
      </c>
      <c r="K396" s="6">
        <v>34.49</v>
      </c>
      <c r="L396" s="6"/>
      <c r="M396" s="6"/>
      <c r="N396" s="6"/>
      <c r="O396" s="6">
        <v>34.85</v>
      </c>
      <c r="P396">
        <f>IFERROR(IF(VLOOKUP(B396,'Packaged Beer &amp; Cider'!A:A,1,0)=B396,1,0),0)</f>
        <v>0</v>
      </c>
      <c r="Q396">
        <f>IFERROR(IF(VLOOKUP($B396,Wines!$A:$A,1,0)=$B396,1,0),0)</f>
        <v>1</v>
      </c>
      <c r="R396">
        <f>IFERROR(IF(VLOOKUP($B396,Spirits!$A:$A,1,0)=$B396,1,0),0)</f>
        <v>0</v>
      </c>
      <c r="S396" s="7">
        <f t="shared" si="6"/>
        <v>1</v>
      </c>
      <c r="U396" t="e">
        <f>VLOOKUP(B396,'Packaged Beer &amp; Cider'!$A$4:$A$28,1,FALSE)</f>
        <v>#N/A</v>
      </c>
    </row>
    <row r="397" spans="1:21" x14ac:dyDescent="0.25">
      <c r="A397" s="3">
        <v>5851</v>
      </c>
      <c r="B397" s="4" t="s">
        <v>816</v>
      </c>
      <c r="C397" s="3">
        <v>47904</v>
      </c>
      <c r="D397" s="4" t="s">
        <v>817</v>
      </c>
      <c r="E397" s="3">
        <v>12</v>
      </c>
      <c r="F397" s="4" t="s">
        <v>699</v>
      </c>
      <c r="G397" s="3">
        <v>0.75</v>
      </c>
      <c r="H397" s="5"/>
      <c r="I397" s="6">
        <v>167.98</v>
      </c>
      <c r="J397" s="4" t="s">
        <v>2004</v>
      </c>
      <c r="K397" s="6">
        <v>121.29</v>
      </c>
      <c r="L397" s="6"/>
      <c r="M397" s="6"/>
      <c r="N397" s="6"/>
      <c r="O397" s="6">
        <v>121.65</v>
      </c>
      <c r="P397">
        <f>IFERROR(IF(VLOOKUP(B397,'Packaged Beer &amp; Cider'!A:A,1,0)=B397,1,0),0)</f>
        <v>0</v>
      </c>
      <c r="Q397">
        <f>IFERROR(IF(VLOOKUP($B397,Wines!$A:$A,1,0)=$B397,1,0),0)</f>
        <v>1</v>
      </c>
      <c r="R397">
        <f>IFERROR(IF(VLOOKUP($B397,Spirits!$A:$A,1,0)=$B397,1,0),0)</f>
        <v>0</v>
      </c>
      <c r="S397" s="7">
        <f t="shared" si="6"/>
        <v>1</v>
      </c>
      <c r="U397" t="e">
        <f>VLOOKUP(B397,'Packaged Beer &amp; Cider'!$A$4:$A$28,1,FALSE)</f>
        <v>#N/A</v>
      </c>
    </row>
    <row r="398" spans="1:21" x14ac:dyDescent="0.25">
      <c r="A398" s="3">
        <v>576</v>
      </c>
      <c r="B398" s="4" t="s">
        <v>812</v>
      </c>
      <c r="C398" s="3">
        <v>47857</v>
      </c>
      <c r="D398" s="4" t="s">
        <v>813</v>
      </c>
      <c r="E398" s="3">
        <v>12.5</v>
      </c>
      <c r="F398" s="4" t="s">
        <v>254</v>
      </c>
      <c r="G398" s="3">
        <v>0.75</v>
      </c>
      <c r="H398" s="5"/>
      <c r="I398" s="6">
        <v>127.34</v>
      </c>
      <c r="J398" s="4" t="s">
        <v>2004</v>
      </c>
      <c r="K398" s="6">
        <v>91.32</v>
      </c>
      <c r="L398" s="6"/>
      <c r="M398" s="6"/>
      <c r="N398" s="6"/>
      <c r="O398" s="6">
        <v>91.679999999999993</v>
      </c>
      <c r="P398">
        <f>IFERROR(IF(VLOOKUP(B398,'Packaged Beer &amp; Cider'!A:A,1,0)=B398,1,0),0)</f>
        <v>0</v>
      </c>
      <c r="Q398">
        <f>IFERROR(IF(VLOOKUP($B398,Wines!$A:$A,1,0)=$B398,1,0),0)</f>
        <v>1</v>
      </c>
      <c r="R398">
        <f>IFERROR(IF(VLOOKUP($B398,Spirits!$A:$A,1,0)=$B398,1,0),0)</f>
        <v>0</v>
      </c>
      <c r="S398" s="7">
        <f t="shared" si="6"/>
        <v>1</v>
      </c>
      <c r="U398" t="e">
        <f>VLOOKUP(B398,'Packaged Beer &amp; Cider'!$A$4:$A$28,1,FALSE)</f>
        <v>#N/A</v>
      </c>
    </row>
    <row r="399" spans="1:21" x14ac:dyDescent="0.25">
      <c r="A399" s="3">
        <v>7328</v>
      </c>
      <c r="B399" s="4" t="s">
        <v>884</v>
      </c>
      <c r="C399" s="3">
        <v>47927</v>
      </c>
      <c r="D399" s="4" t="s">
        <v>885</v>
      </c>
      <c r="E399" s="3">
        <v>12</v>
      </c>
      <c r="F399" s="4" t="s">
        <v>832</v>
      </c>
      <c r="G399" s="3">
        <v>0.75</v>
      </c>
      <c r="H399" s="5"/>
      <c r="I399" s="6">
        <v>25.43</v>
      </c>
      <c r="J399" s="4" t="s">
        <v>2004</v>
      </c>
      <c r="K399" s="6">
        <v>17.46</v>
      </c>
      <c r="L399" s="6"/>
      <c r="M399" s="6"/>
      <c r="N399" s="6"/>
      <c r="O399" s="6">
        <v>17.82</v>
      </c>
      <c r="P399">
        <f>IFERROR(IF(VLOOKUP(B399,'Packaged Beer &amp; Cider'!A:A,1,0)=B399,1,0),0)</f>
        <v>0</v>
      </c>
      <c r="Q399">
        <f>IFERROR(IF(VLOOKUP($B399,Wines!$A:$A,1,0)=$B399,1,0),0)</f>
        <v>1</v>
      </c>
      <c r="R399">
        <f>IFERROR(IF(VLOOKUP($B399,Spirits!$A:$A,1,0)=$B399,1,0),0)</f>
        <v>0</v>
      </c>
      <c r="S399" s="7">
        <f t="shared" si="6"/>
        <v>1</v>
      </c>
      <c r="U399" t="e">
        <f>VLOOKUP(B399,'Packaged Beer &amp; Cider'!$A$4:$A$28,1,FALSE)</f>
        <v>#N/A</v>
      </c>
    </row>
    <row r="400" spans="1:21" x14ac:dyDescent="0.25">
      <c r="A400" s="3">
        <v>598</v>
      </c>
      <c r="B400" s="4" t="s">
        <v>830</v>
      </c>
      <c r="C400" s="3">
        <v>47888</v>
      </c>
      <c r="D400" s="4" t="s">
        <v>831</v>
      </c>
      <c r="E400" s="3">
        <v>12</v>
      </c>
      <c r="F400" s="4" t="s">
        <v>832</v>
      </c>
      <c r="G400" s="3">
        <v>0.75</v>
      </c>
      <c r="H400" s="5"/>
      <c r="I400" s="6">
        <v>35.78</v>
      </c>
      <c r="J400" s="4" t="s">
        <v>2004</v>
      </c>
      <c r="K400" s="6">
        <v>24.12</v>
      </c>
      <c r="L400" s="6"/>
      <c r="M400" s="6"/>
      <c r="N400" s="6"/>
      <c r="O400" s="6">
        <v>24.48</v>
      </c>
      <c r="P400">
        <f>IFERROR(IF(VLOOKUP(B400,'Packaged Beer &amp; Cider'!A:A,1,0)=B400,1,0),0)</f>
        <v>0</v>
      </c>
      <c r="Q400">
        <f>IFERROR(IF(VLOOKUP($B400,Wines!$A:$A,1,0)=$B400,1,0),0)</f>
        <v>1</v>
      </c>
      <c r="R400">
        <f>IFERROR(IF(VLOOKUP($B400,Spirits!$A:$A,1,0)=$B400,1,0),0)</f>
        <v>0</v>
      </c>
      <c r="S400" s="7">
        <f t="shared" si="6"/>
        <v>1</v>
      </c>
      <c r="U400" t="e">
        <f>VLOOKUP(B400,'Packaged Beer &amp; Cider'!$A$4:$A$28,1,FALSE)</f>
        <v>#N/A</v>
      </c>
    </row>
    <row r="401" spans="1:21" x14ac:dyDescent="0.25">
      <c r="A401" s="3">
        <v>7081</v>
      </c>
      <c r="B401" s="4" t="s">
        <v>874</v>
      </c>
      <c r="C401" s="3">
        <v>47890</v>
      </c>
      <c r="D401" s="4" t="s">
        <v>875</v>
      </c>
      <c r="E401" s="3">
        <v>12</v>
      </c>
      <c r="F401" s="4" t="s">
        <v>832</v>
      </c>
      <c r="G401" s="3">
        <v>0.75</v>
      </c>
      <c r="H401" s="5"/>
      <c r="I401" s="6">
        <v>53.3</v>
      </c>
      <c r="J401" s="4" t="s">
        <v>2004</v>
      </c>
      <c r="K401" s="6">
        <v>36.090000000000003</v>
      </c>
      <c r="L401" s="6"/>
      <c r="M401" s="6"/>
      <c r="N401" s="6"/>
      <c r="O401" s="6">
        <v>36.450000000000003</v>
      </c>
      <c r="P401">
        <f>IFERROR(IF(VLOOKUP(B401,'Packaged Beer &amp; Cider'!A:A,1,0)=B401,1,0),0)</f>
        <v>0</v>
      </c>
      <c r="Q401">
        <f>IFERROR(IF(VLOOKUP($B401,Wines!$A:$A,1,0)=$B401,1,0),0)</f>
        <v>1</v>
      </c>
      <c r="R401">
        <f>IFERROR(IF(VLOOKUP($B401,Spirits!$A:$A,1,0)=$B401,1,0),0)</f>
        <v>0</v>
      </c>
      <c r="S401" s="7">
        <f t="shared" si="6"/>
        <v>1</v>
      </c>
      <c r="U401" t="e">
        <f>VLOOKUP(B401,'Packaged Beer &amp; Cider'!$A$4:$A$28,1,FALSE)</f>
        <v>#N/A</v>
      </c>
    </row>
    <row r="402" spans="1:21" x14ac:dyDescent="0.25">
      <c r="A402" s="3">
        <v>6257</v>
      </c>
      <c r="B402" s="4" t="s">
        <v>839</v>
      </c>
      <c r="C402" s="3">
        <v>48016</v>
      </c>
      <c r="D402" s="4" t="s">
        <v>840</v>
      </c>
      <c r="E402" s="3">
        <v>12</v>
      </c>
      <c r="F402" s="4" t="s">
        <v>699</v>
      </c>
      <c r="G402" s="3">
        <v>0.75</v>
      </c>
      <c r="H402" s="5"/>
      <c r="I402" s="6">
        <v>36.26</v>
      </c>
      <c r="J402" s="4" t="s">
        <v>2004</v>
      </c>
      <c r="K402" s="6">
        <v>24.64</v>
      </c>
      <c r="L402" s="6"/>
      <c r="M402" s="6"/>
      <c r="N402" s="6"/>
      <c r="O402" s="6">
        <v>25</v>
      </c>
      <c r="P402">
        <f>IFERROR(IF(VLOOKUP(B402,'Packaged Beer &amp; Cider'!A:A,1,0)=B402,1,0),0)</f>
        <v>0</v>
      </c>
      <c r="Q402">
        <f>IFERROR(IF(VLOOKUP($B402,Wines!$A:$A,1,0)=$B402,1,0),0)</f>
        <v>1</v>
      </c>
      <c r="R402">
        <f>IFERROR(IF(VLOOKUP($B402,Spirits!$A:$A,1,0)=$B402,1,0),0)</f>
        <v>0</v>
      </c>
      <c r="S402" s="7">
        <f t="shared" si="6"/>
        <v>1</v>
      </c>
      <c r="U402" t="e">
        <f>VLOOKUP(B402,'Packaged Beer &amp; Cider'!$A$4:$A$28,1,FALSE)</f>
        <v>#N/A</v>
      </c>
    </row>
    <row r="403" spans="1:21" x14ac:dyDescent="0.25">
      <c r="A403" s="3">
        <v>6272</v>
      </c>
      <c r="B403" s="4" t="s">
        <v>841</v>
      </c>
      <c r="C403" s="3">
        <v>47906</v>
      </c>
      <c r="D403" s="4" t="s">
        <v>842</v>
      </c>
      <c r="E403" s="3">
        <v>12</v>
      </c>
      <c r="F403" s="4" t="s">
        <v>699</v>
      </c>
      <c r="G403" s="3">
        <v>0.375</v>
      </c>
      <c r="H403" s="5"/>
      <c r="I403" s="6">
        <v>18.420000000000002</v>
      </c>
      <c r="J403" s="4" t="s">
        <v>2004</v>
      </c>
      <c r="K403" s="6">
        <v>12.96</v>
      </c>
      <c r="L403" s="6"/>
      <c r="M403" s="6"/>
      <c r="N403" s="6"/>
      <c r="O403" s="6">
        <v>13.14</v>
      </c>
      <c r="P403">
        <f>IFERROR(IF(VLOOKUP(B403,'Packaged Beer &amp; Cider'!A:A,1,0)=B403,1,0),0)</f>
        <v>0</v>
      </c>
      <c r="Q403">
        <f>IFERROR(IF(VLOOKUP($B403,Wines!$A:$A,1,0)=$B403,1,0),0)</f>
        <v>1</v>
      </c>
      <c r="R403">
        <f>IFERROR(IF(VLOOKUP($B403,Spirits!$A:$A,1,0)=$B403,1,0),0)</f>
        <v>0</v>
      </c>
      <c r="S403" s="7">
        <f t="shared" si="6"/>
        <v>1</v>
      </c>
      <c r="U403" t="e">
        <f>VLOOKUP(B403,'Packaged Beer &amp; Cider'!$A$4:$A$28,1,FALSE)</f>
        <v>#N/A</v>
      </c>
    </row>
    <row r="404" spans="1:21" x14ac:dyDescent="0.25">
      <c r="A404" s="3">
        <v>6633</v>
      </c>
      <c r="B404" s="4" t="s">
        <v>853</v>
      </c>
      <c r="C404" s="3">
        <v>47908</v>
      </c>
      <c r="D404" s="4" t="s">
        <v>854</v>
      </c>
      <c r="E404" s="3">
        <v>12</v>
      </c>
      <c r="F404" s="4" t="s">
        <v>699</v>
      </c>
      <c r="G404" s="3">
        <v>0.75</v>
      </c>
      <c r="H404" s="5"/>
      <c r="I404" s="6">
        <v>49.93</v>
      </c>
      <c r="J404" s="4" t="s">
        <v>2004</v>
      </c>
      <c r="K404" s="6">
        <v>34.11</v>
      </c>
      <c r="L404" s="6"/>
      <c r="M404" s="6"/>
      <c r="N404" s="6"/>
      <c r="O404" s="6">
        <v>34.47</v>
      </c>
      <c r="P404">
        <f>IFERROR(IF(VLOOKUP(B404,'Packaged Beer &amp; Cider'!A:A,1,0)=B404,1,0),0)</f>
        <v>0</v>
      </c>
      <c r="Q404">
        <f>IFERROR(IF(VLOOKUP($B404,Wines!$A:$A,1,0)=$B404,1,0),0)</f>
        <v>1</v>
      </c>
      <c r="R404">
        <f>IFERROR(IF(VLOOKUP($B404,Spirits!$A:$A,1,0)=$B404,1,0),0)</f>
        <v>0</v>
      </c>
      <c r="S404" s="7">
        <f t="shared" si="6"/>
        <v>1</v>
      </c>
      <c r="U404" t="e">
        <f>VLOOKUP(B404,'Packaged Beer &amp; Cider'!$A$4:$A$28,1,FALSE)</f>
        <v>#N/A</v>
      </c>
    </row>
    <row r="405" spans="1:21" x14ac:dyDescent="0.25">
      <c r="A405" s="3">
        <v>7090</v>
      </c>
      <c r="B405" s="4" t="s">
        <v>876</v>
      </c>
      <c r="C405" s="3">
        <v>47896</v>
      </c>
      <c r="D405" s="4" t="s">
        <v>877</v>
      </c>
      <c r="E405" s="3">
        <v>12</v>
      </c>
      <c r="F405" s="4" t="s">
        <v>699</v>
      </c>
      <c r="G405" s="3">
        <v>0.75</v>
      </c>
      <c r="H405" s="5"/>
      <c r="I405" s="6">
        <v>49.93</v>
      </c>
      <c r="J405" s="4" t="s">
        <v>2004</v>
      </c>
      <c r="K405" s="6">
        <v>34.090000000000003</v>
      </c>
      <c r="L405" s="6"/>
      <c r="M405" s="6"/>
      <c r="N405" s="6"/>
      <c r="O405" s="6">
        <v>34.450000000000003</v>
      </c>
      <c r="P405">
        <f>IFERROR(IF(VLOOKUP(B405,'Packaged Beer &amp; Cider'!A:A,1,0)=B405,1,0),0)</f>
        <v>0</v>
      </c>
      <c r="Q405">
        <f>IFERROR(IF(VLOOKUP($B405,Wines!$A:$A,1,0)=$B405,1,0),0)</f>
        <v>1</v>
      </c>
      <c r="R405">
        <f>IFERROR(IF(VLOOKUP($B405,Spirits!$A:$A,1,0)=$B405,1,0),0)</f>
        <v>0</v>
      </c>
      <c r="S405" s="7">
        <f t="shared" si="6"/>
        <v>1</v>
      </c>
      <c r="U405" t="e">
        <f>VLOOKUP(B405,'Packaged Beer &amp; Cider'!$A$4:$A$28,1,FALSE)</f>
        <v>#N/A</v>
      </c>
    </row>
    <row r="406" spans="1:21" x14ac:dyDescent="0.25">
      <c r="A406" s="3">
        <v>7091</v>
      </c>
      <c r="B406" s="4" t="s">
        <v>878</v>
      </c>
      <c r="C406" s="3">
        <v>48022</v>
      </c>
      <c r="D406" s="4" t="s">
        <v>879</v>
      </c>
      <c r="E406" s="3">
        <v>12</v>
      </c>
      <c r="F406" s="4" t="s">
        <v>699</v>
      </c>
      <c r="G406" s="3">
        <v>1.5</v>
      </c>
      <c r="H406" s="5"/>
      <c r="I406" s="6">
        <v>102.16</v>
      </c>
      <c r="J406" s="4" t="s">
        <v>2004</v>
      </c>
      <c r="K406" s="6">
        <v>71.709999999999994</v>
      </c>
      <c r="L406" s="6"/>
      <c r="M406" s="6"/>
      <c r="N406" s="6"/>
      <c r="O406" s="6" t="e">
        <v>#N/A</v>
      </c>
      <c r="P406">
        <f>IFERROR(IF(VLOOKUP(B406,'Packaged Beer &amp; Cider'!A:A,1,0)=B406,1,0),0)</f>
        <v>0</v>
      </c>
      <c r="Q406">
        <f>IFERROR(IF(VLOOKUP($B406,Wines!$A:$A,1,0)=$B406,1,0),0)</f>
        <v>1</v>
      </c>
      <c r="R406">
        <f>IFERROR(IF(VLOOKUP($B406,Spirits!$A:$A,1,0)=$B406,1,0),0)</f>
        <v>0</v>
      </c>
      <c r="S406" s="7">
        <f t="shared" si="6"/>
        <v>1</v>
      </c>
      <c r="U406" t="e">
        <f>VLOOKUP(B406,'Packaged Beer &amp; Cider'!$A$4:$A$28,1,FALSE)</f>
        <v>#N/A</v>
      </c>
    </row>
    <row r="407" spans="1:21" x14ac:dyDescent="0.25">
      <c r="A407" s="3">
        <v>7346</v>
      </c>
      <c r="B407" s="4" t="s">
        <v>888</v>
      </c>
      <c r="C407" s="3">
        <v>48026</v>
      </c>
      <c r="D407" s="4" t="s">
        <v>889</v>
      </c>
      <c r="E407" s="3">
        <v>12</v>
      </c>
      <c r="F407" s="4" t="s">
        <v>699</v>
      </c>
      <c r="G407" s="3">
        <v>1.5</v>
      </c>
      <c r="H407" s="5"/>
      <c r="I407" s="6">
        <v>73.67</v>
      </c>
      <c r="J407" s="4" t="s">
        <v>2004</v>
      </c>
      <c r="K407" s="6">
        <v>50.96</v>
      </c>
      <c r="L407" s="6"/>
      <c r="M407" s="6"/>
      <c r="N407" s="6"/>
      <c r="O407" s="6">
        <v>51.68</v>
      </c>
      <c r="P407">
        <f>IFERROR(IF(VLOOKUP(B407,'Packaged Beer &amp; Cider'!A:A,1,0)=B407,1,0),0)</f>
        <v>0</v>
      </c>
      <c r="Q407">
        <f>IFERROR(IF(VLOOKUP($B407,Wines!$A:$A,1,0)=$B407,1,0),0)</f>
        <v>1</v>
      </c>
      <c r="R407">
        <f>IFERROR(IF(VLOOKUP($B407,Spirits!$A:$A,1,0)=$B407,1,0),0)</f>
        <v>0</v>
      </c>
      <c r="S407" s="7">
        <f t="shared" si="6"/>
        <v>1</v>
      </c>
      <c r="U407" t="e">
        <f>VLOOKUP(B407,'Packaged Beer &amp; Cider'!$A$4:$A$28,1,FALSE)</f>
        <v>#N/A</v>
      </c>
    </row>
    <row r="408" spans="1:21" x14ac:dyDescent="0.25">
      <c r="A408" s="3">
        <v>786</v>
      </c>
      <c r="B408" s="4" t="s">
        <v>915</v>
      </c>
      <c r="C408" s="3">
        <v>1621</v>
      </c>
      <c r="D408" s="4" t="s">
        <v>916</v>
      </c>
      <c r="E408" s="3">
        <v>12</v>
      </c>
      <c r="F408" s="4" t="s">
        <v>254</v>
      </c>
      <c r="G408" s="3">
        <v>0.75</v>
      </c>
      <c r="H408" s="5"/>
      <c r="I408" s="6">
        <v>39.409999999999997</v>
      </c>
      <c r="J408" s="4" t="s">
        <v>2004</v>
      </c>
      <c r="K408" s="6">
        <v>26.92</v>
      </c>
      <c r="L408" s="6"/>
      <c r="M408" s="6"/>
      <c r="N408" s="6"/>
      <c r="O408" s="6">
        <v>27.28</v>
      </c>
      <c r="P408">
        <f>IFERROR(IF(VLOOKUP(B408,'Packaged Beer &amp; Cider'!A:A,1,0)=B408,1,0),0)</f>
        <v>0</v>
      </c>
      <c r="Q408">
        <f>IFERROR(IF(VLOOKUP($B408,Wines!$A:$A,1,0)=$B408,1,0),0)</f>
        <v>1</v>
      </c>
      <c r="R408">
        <f>IFERROR(IF(VLOOKUP($B408,Spirits!$A:$A,1,0)=$B408,1,0),0)</f>
        <v>0</v>
      </c>
      <c r="S408" s="7">
        <f t="shared" si="6"/>
        <v>1</v>
      </c>
      <c r="U408" t="e">
        <f>VLOOKUP(B408,'Packaged Beer &amp; Cider'!$A$4:$A$28,1,FALSE)</f>
        <v>#N/A</v>
      </c>
    </row>
    <row r="409" spans="1:21" x14ac:dyDescent="0.25">
      <c r="A409" s="3">
        <v>2595</v>
      </c>
      <c r="B409" s="4" t="s">
        <v>722</v>
      </c>
      <c r="C409" s="3">
        <v>1624</v>
      </c>
      <c r="D409" s="4" t="s">
        <v>723</v>
      </c>
      <c r="E409" s="3">
        <v>12</v>
      </c>
      <c r="F409" s="4" t="s">
        <v>254</v>
      </c>
      <c r="G409" s="3">
        <v>0.75</v>
      </c>
      <c r="H409" s="5"/>
      <c r="I409" s="6">
        <v>43.47</v>
      </c>
      <c r="J409" s="4" t="s">
        <v>2004</v>
      </c>
      <c r="K409" s="6">
        <v>29.7</v>
      </c>
      <c r="L409" s="6"/>
      <c r="M409" s="6"/>
      <c r="N409" s="6"/>
      <c r="O409" s="6">
        <v>30.06</v>
      </c>
      <c r="P409">
        <f>IFERROR(IF(VLOOKUP(B409,'Packaged Beer &amp; Cider'!A:A,1,0)=B409,1,0),0)</f>
        <v>0</v>
      </c>
      <c r="Q409">
        <f>IFERROR(IF(VLOOKUP($B409,Wines!$A:$A,1,0)=$B409,1,0),0)</f>
        <v>1</v>
      </c>
      <c r="R409">
        <f>IFERROR(IF(VLOOKUP($B409,Spirits!$A:$A,1,0)=$B409,1,0),0)</f>
        <v>0</v>
      </c>
      <c r="S409" s="7">
        <f t="shared" si="6"/>
        <v>1</v>
      </c>
      <c r="U409" t="e">
        <f>VLOOKUP(B409,'Packaged Beer &amp; Cider'!$A$4:$A$28,1,FALSE)</f>
        <v>#N/A</v>
      </c>
    </row>
    <row r="410" spans="1:21" x14ac:dyDescent="0.25">
      <c r="A410" s="3">
        <v>116</v>
      </c>
      <c r="B410" s="4" t="s">
        <v>234</v>
      </c>
      <c r="C410" s="3">
        <v>845</v>
      </c>
      <c r="D410" s="4" t="s">
        <v>235</v>
      </c>
      <c r="E410" s="3">
        <v>40</v>
      </c>
      <c r="F410" s="4" t="s">
        <v>2005</v>
      </c>
      <c r="G410" s="3">
        <v>0.7</v>
      </c>
      <c r="H410" s="5"/>
      <c r="I410" s="6">
        <v>24.04</v>
      </c>
      <c r="J410" s="4" t="s">
        <v>174</v>
      </c>
      <c r="K410" s="6">
        <v>18.16</v>
      </c>
      <c r="L410" s="6"/>
      <c r="M410" s="6"/>
      <c r="N410" s="6"/>
      <c r="O410" s="6">
        <v>18.495999999999999</v>
      </c>
      <c r="P410">
        <f>IFERROR(IF(VLOOKUP(B410,'Packaged Beer &amp; Cider'!A:A,1,0)=B410,1,0),0)</f>
        <v>0</v>
      </c>
      <c r="Q410">
        <f>IFERROR(IF(VLOOKUP($B410,Wines!$A:$A,1,0)=$B410,1,0),0)</f>
        <v>0</v>
      </c>
      <c r="R410">
        <f>IFERROR(IF(VLOOKUP($B410,Spirits!$A:$A,1,0)=$B410,1,0),0)</f>
        <v>1</v>
      </c>
      <c r="S410" s="7">
        <f t="shared" ref="S410:S473" si="7">SUM(P410:R410)</f>
        <v>1</v>
      </c>
      <c r="U410" t="e">
        <f>VLOOKUP(B410,'Packaged Beer &amp; Cider'!$A$4:$A$28,1,FALSE)</f>
        <v>#N/A</v>
      </c>
    </row>
    <row r="411" spans="1:21" x14ac:dyDescent="0.25">
      <c r="A411" s="3">
        <v>124</v>
      </c>
      <c r="B411" s="4" t="s">
        <v>467</v>
      </c>
      <c r="C411" s="3">
        <v>47862</v>
      </c>
      <c r="D411" s="4" t="s">
        <v>468</v>
      </c>
      <c r="E411" s="3">
        <v>40</v>
      </c>
      <c r="F411" s="4" t="s">
        <v>254</v>
      </c>
      <c r="G411" s="3">
        <v>0.7</v>
      </c>
      <c r="H411" s="5"/>
      <c r="I411" s="6">
        <v>27.86</v>
      </c>
      <c r="J411" s="4" t="s">
        <v>174</v>
      </c>
      <c r="K411" s="6">
        <v>21.36</v>
      </c>
      <c r="L411" s="6"/>
      <c r="M411" s="6"/>
      <c r="N411" s="6"/>
      <c r="O411" s="6">
        <v>21.695999999999998</v>
      </c>
      <c r="P411">
        <f>IFERROR(IF(VLOOKUP(B411,'Packaged Beer &amp; Cider'!A:A,1,0)=B411,1,0),0)</f>
        <v>0</v>
      </c>
      <c r="Q411">
        <f>IFERROR(IF(VLOOKUP($B411,Wines!$A:$A,1,0)=$B411,1,0),0)</f>
        <v>0</v>
      </c>
      <c r="R411">
        <f>IFERROR(IF(VLOOKUP($B411,Spirits!$A:$A,1,0)=$B411,1,0),0)</f>
        <v>1</v>
      </c>
      <c r="S411" s="7">
        <f t="shared" si="7"/>
        <v>1</v>
      </c>
      <c r="U411" t="e">
        <f>VLOOKUP(B411,'Packaged Beer &amp; Cider'!$A$4:$A$28,1,FALSE)</f>
        <v>#N/A</v>
      </c>
    </row>
    <row r="412" spans="1:21" x14ac:dyDescent="0.25">
      <c r="A412" s="3">
        <v>101</v>
      </c>
      <c r="B412" s="4" t="s">
        <v>171</v>
      </c>
      <c r="C412" s="3">
        <v>869</v>
      </c>
      <c r="D412" s="4" t="s">
        <v>172</v>
      </c>
      <c r="E412" s="3">
        <v>40</v>
      </c>
      <c r="F412" s="4" t="s">
        <v>173</v>
      </c>
      <c r="G412" s="3">
        <v>0.7</v>
      </c>
      <c r="H412" s="5"/>
      <c r="I412" s="6">
        <v>24.18</v>
      </c>
      <c r="J412" s="4" t="s">
        <v>174</v>
      </c>
      <c r="K412" s="6">
        <v>17.77</v>
      </c>
      <c r="L412" s="6"/>
      <c r="M412" s="6"/>
      <c r="N412" s="6"/>
      <c r="O412" s="6">
        <v>18.105999999999998</v>
      </c>
      <c r="P412">
        <f>IFERROR(IF(VLOOKUP(B412,'Packaged Beer &amp; Cider'!A:A,1,0)=B412,1,0),0)</f>
        <v>0</v>
      </c>
      <c r="Q412">
        <f>IFERROR(IF(VLOOKUP($B412,Wines!$A:$A,1,0)=$B412,1,0),0)</f>
        <v>0</v>
      </c>
      <c r="R412">
        <f>IFERROR(IF(VLOOKUP($B412,Spirits!$A:$A,1,0)=$B412,1,0),0)</f>
        <v>1</v>
      </c>
      <c r="S412" s="7">
        <f t="shared" si="7"/>
        <v>1</v>
      </c>
      <c r="U412" t="e">
        <f>VLOOKUP(B412,'Packaged Beer &amp; Cider'!$A$4:$A$28,1,FALSE)</f>
        <v>#N/A</v>
      </c>
    </row>
    <row r="413" spans="1:21" x14ac:dyDescent="0.25">
      <c r="A413" s="3">
        <v>977</v>
      </c>
      <c r="B413" s="4" t="s">
        <v>372</v>
      </c>
      <c r="C413" s="3">
        <v>47849</v>
      </c>
      <c r="D413" s="4" t="s">
        <v>373</v>
      </c>
      <c r="E413" s="3">
        <v>40</v>
      </c>
      <c r="F413" s="4" t="s">
        <v>202</v>
      </c>
      <c r="G413" s="3">
        <v>0.7</v>
      </c>
      <c r="H413" s="5"/>
      <c r="I413" s="6">
        <v>32.75</v>
      </c>
      <c r="J413" s="4" t="s">
        <v>174</v>
      </c>
      <c r="K413" s="6">
        <v>24.32</v>
      </c>
      <c r="L413" s="6"/>
      <c r="M413" s="6"/>
      <c r="N413" s="6"/>
      <c r="O413" s="6">
        <v>24.655999999999999</v>
      </c>
      <c r="P413">
        <f>IFERROR(IF(VLOOKUP(B413,'Packaged Beer &amp; Cider'!A:A,1,0)=B413,1,0),0)</f>
        <v>0</v>
      </c>
      <c r="Q413">
        <f>IFERROR(IF(VLOOKUP($B413,Wines!$A:$A,1,0)=$B413,1,0),0)</f>
        <v>0</v>
      </c>
      <c r="R413">
        <f>IFERROR(IF(VLOOKUP($B413,Spirits!$A:$A,1,0)=$B413,1,0),0)</f>
        <v>1</v>
      </c>
      <c r="S413" s="7">
        <f t="shared" si="7"/>
        <v>1</v>
      </c>
      <c r="U413" t="e">
        <f>VLOOKUP(B413,'Packaged Beer &amp; Cider'!$A$4:$A$28,1,FALSE)</f>
        <v>#N/A</v>
      </c>
    </row>
    <row r="414" spans="1:21" x14ac:dyDescent="0.25">
      <c r="A414" s="3">
        <v>11005</v>
      </c>
      <c r="B414" s="4" t="s">
        <v>195</v>
      </c>
      <c r="C414" s="3">
        <v>56922</v>
      </c>
      <c r="D414" s="4" t="s">
        <v>196</v>
      </c>
      <c r="E414" s="3">
        <v>40</v>
      </c>
      <c r="F414" s="4" t="s">
        <v>192</v>
      </c>
      <c r="G414" s="3">
        <v>0.7</v>
      </c>
      <c r="H414" s="5"/>
      <c r="I414" s="6">
        <v>19.309999999999999</v>
      </c>
      <c r="J414" s="4" t="s">
        <v>174</v>
      </c>
      <c r="K414" s="6">
        <v>14.9</v>
      </c>
      <c r="L414" s="6"/>
      <c r="M414" s="6"/>
      <c r="N414" s="6"/>
      <c r="O414" s="6">
        <v>15.236000000000001</v>
      </c>
      <c r="P414">
        <f>IFERROR(IF(VLOOKUP(B414,'Packaged Beer &amp; Cider'!A:A,1,0)=B414,1,0),0)</f>
        <v>0</v>
      </c>
      <c r="Q414">
        <f>IFERROR(IF(VLOOKUP($B414,Wines!$A:$A,1,0)=$B414,1,0),0)</f>
        <v>0</v>
      </c>
      <c r="R414">
        <f>IFERROR(IF(VLOOKUP($B414,Spirits!$A:$A,1,0)=$B414,1,0),0)</f>
        <v>1</v>
      </c>
      <c r="S414" s="7">
        <f t="shared" si="7"/>
        <v>1</v>
      </c>
      <c r="U414" t="e">
        <f>VLOOKUP(B414,'Packaged Beer &amp; Cider'!$A$4:$A$28,1,FALSE)</f>
        <v>#N/A</v>
      </c>
    </row>
    <row r="415" spans="1:21" x14ac:dyDescent="0.25">
      <c r="A415" s="3">
        <v>8523</v>
      </c>
      <c r="B415" s="4" t="s">
        <v>350</v>
      </c>
      <c r="C415" s="3">
        <v>47741</v>
      </c>
      <c r="D415" s="4" t="s">
        <v>351</v>
      </c>
      <c r="E415" s="3">
        <v>40</v>
      </c>
      <c r="F415" s="4" t="s">
        <v>199</v>
      </c>
      <c r="G415" s="3">
        <v>0.7</v>
      </c>
      <c r="H415" s="5"/>
      <c r="I415" s="6">
        <v>24.53</v>
      </c>
      <c r="J415" s="4" t="s">
        <v>174</v>
      </c>
      <c r="K415" s="6">
        <v>18.62</v>
      </c>
      <c r="L415" s="6"/>
      <c r="M415" s="6"/>
      <c r="N415" s="6"/>
      <c r="O415" s="6">
        <v>18.956</v>
      </c>
      <c r="P415">
        <f>IFERROR(IF(VLOOKUP(B415,'Packaged Beer &amp; Cider'!A:A,1,0)=B415,1,0),0)</f>
        <v>0</v>
      </c>
      <c r="Q415">
        <f>IFERROR(IF(VLOOKUP($B415,Wines!$A:$A,1,0)=$B415,1,0),0)</f>
        <v>0</v>
      </c>
      <c r="R415">
        <f>IFERROR(IF(VLOOKUP($B415,Spirits!$A:$A,1,0)=$B415,1,0),0)</f>
        <v>1</v>
      </c>
      <c r="S415" s="7">
        <f t="shared" si="7"/>
        <v>1</v>
      </c>
      <c r="U415" t="e">
        <f>VLOOKUP(B415,'Packaged Beer &amp; Cider'!$A$4:$A$28,1,FALSE)</f>
        <v>#N/A</v>
      </c>
    </row>
    <row r="416" spans="1:21" x14ac:dyDescent="0.25">
      <c r="A416" s="3">
        <v>11319</v>
      </c>
      <c r="B416" s="4" t="s">
        <v>469</v>
      </c>
      <c r="C416" s="3">
        <v>77912</v>
      </c>
      <c r="D416" s="4" t="s">
        <v>470</v>
      </c>
      <c r="E416" s="3">
        <v>40</v>
      </c>
      <c r="F416" s="4" t="s">
        <v>227</v>
      </c>
      <c r="G416" s="3">
        <v>0.7</v>
      </c>
      <c r="H416" s="5"/>
      <c r="I416" s="6">
        <v>26.46</v>
      </c>
      <c r="J416" s="4" t="s">
        <v>174</v>
      </c>
      <c r="K416" s="6">
        <v>20.100000000000001</v>
      </c>
      <c r="L416" s="6"/>
      <c r="M416" s="6"/>
      <c r="N416" s="6"/>
      <c r="O416" s="6">
        <v>20.436</v>
      </c>
      <c r="P416">
        <f>IFERROR(IF(VLOOKUP(B416,'Packaged Beer &amp; Cider'!A:A,1,0)=B416,1,0),0)</f>
        <v>0</v>
      </c>
      <c r="Q416">
        <f>IFERROR(IF(VLOOKUP($B416,Wines!$A:$A,1,0)=$B416,1,0),0)</f>
        <v>0</v>
      </c>
      <c r="R416">
        <f>IFERROR(IF(VLOOKUP($B416,Spirits!$A:$A,1,0)=$B416,1,0),0)</f>
        <v>1</v>
      </c>
      <c r="S416" s="7">
        <f t="shared" si="7"/>
        <v>1</v>
      </c>
      <c r="U416" t="e">
        <f>VLOOKUP(B416,'Packaged Beer &amp; Cider'!$A$4:$A$28,1,FALSE)</f>
        <v>#N/A</v>
      </c>
    </row>
    <row r="417" spans="1:21" x14ac:dyDescent="0.25">
      <c r="A417" s="3">
        <v>11487</v>
      </c>
      <c r="B417" s="4" t="s">
        <v>471</v>
      </c>
      <c r="C417" s="3">
        <v>83724</v>
      </c>
      <c r="D417" s="4" t="s">
        <v>472</v>
      </c>
      <c r="E417" s="3">
        <v>41.5</v>
      </c>
      <c r="F417" s="4" t="s">
        <v>473</v>
      </c>
      <c r="G417" s="3">
        <v>0.7</v>
      </c>
      <c r="H417" s="5"/>
      <c r="I417" s="6">
        <v>27</v>
      </c>
      <c r="J417" s="4" t="s">
        <v>174</v>
      </c>
      <c r="K417" s="6">
        <v>19.32</v>
      </c>
      <c r="L417" s="6"/>
      <c r="M417" s="6"/>
      <c r="N417" s="6"/>
      <c r="O417" s="6">
        <v>19.655999999999999</v>
      </c>
      <c r="P417">
        <f>IFERROR(IF(VLOOKUP(B417,'Packaged Beer &amp; Cider'!A:A,1,0)=B417,1,0),0)</f>
        <v>0</v>
      </c>
      <c r="Q417">
        <f>IFERROR(IF(VLOOKUP($B417,Wines!$A:$A,1,0)=$B417,1,0),0)</f>
        <v>0</v>
      </c>
      <c r="R417">
        <f>IFERROR(IF(VLOOKUP($B417,Spirits!$A:$A,1,0)=$B417,1,0),0)</f>
        <v>1</v>
      </c>
      <c r="S417" s="7">
        <f t="shared" si="7"/>
        <v>1</v>
      </c>
      <c r="U417" t="e">
        <f>VLOOKUP(B417,'Packaged Beer &amp; Cider'!$A$4:$A$28,1,FALSE)</f>
        <v>#N/A</v>
      </c>
    </row>
    <row r="418" spans="1:21" x14ac:dyDescent="0.25">
      <c r="A418" s="3">
        <v>11499</v>
      </c>
      <c r="B418" s="4" t="s">
        <v>474</v>
      </c>
      <c r="C418" s="3">
        <v>83723</v>
      </c>
      <c r="D418" s="4" t="s">
        <v>475</v>
      </c>
      <c r="E418" s="3">
        <v>41.5</v>
      </c>
      <c r="F418" s="4" t="s">
        <v>473</v>
      </c>
      <c r="G418" s="3">
        <v>0.7</v>
      </c>
      <c r="H418" s="5"/>
      <c r="I418" s="6">
        <v>27</v>
      </c>
      <c r="J418" s="4" t="s">
        <v>174</v>
      </c>
      <c r="K418" s="6">
        <v>19.32</v>
      </c>
      <c r="L418" s="6"/>
      <c r="M418" s="6"/>
      <c r="N418" s="6"/>
      <c r="O418" s="6">
        <v>19.655999999999999</v>
      </c>
      <c r="P418">
        <f>IFERROR(IF(VLOOKUP(B418,'Packaged Beer &amp; Cider'!A:A,1,0)=B418,1,0),0)</f>
        <v>0</v>
      </c>
      <c r="Q418">
        <f>IFERROR(IF(VLOOKUP($B418,Wines!$A:$A,1,0)=$B418,1,0),0)</f>
        <v>0</v>
      </c>
      <c r="R418">
        <f>IFERROR(IF(VLOOKUP($B418,Spirits!$A:$A,1,0)=$B418,1,0),0)</f>
        <v>1</v>
      </c>
      <c r="S418" s="7">
        <f t="shared" si="7"/>
        <v>1</v>
      </c>
      <c r="U418" t="e">
        <f>VLOOKUP(B418,'Packaged Beer &amp; Cider'!$A$4:$A$28,1,FALSE)</f>
        <v>#N/A</v>
      </c>
    </row>
    <row r="419" spans="1:21" x14ac:dyDescent="0.25">
      <c r="A419" s="3">
        <v>11363</v>
      </c>
      <c r="B419" s="4" t="s">
        <v>476</v>
      </c>
      <c r="C419" s="3">
        <v>79390</v>
      </c>
      <c r="D419" s="4" t="s">
        <v>477</v>
      </c>
      <c r="E419" s="3">
        <v>37.5</v>
      </c>
      <c r="F419" s="4" t="s">
        <v>1304</v>
      </c>
      <c r="G419" s="3">
        <v>0.7</v>
      </c>
      <c r="H419" s="5"/>
      <c r="I419" s="6">
        <v>18.39</v>
      </c>
      <c r="J419" s="4" t="s">
        <v>174</v>
      </c>
      <c r="K419" s="6">
        <v>12.78</v>
      </c>
      <c r="L419" s="6"/>
      <c r="M419" s="6"/>
      <c r="N419" s="6"/>
      <c r="O419" s="6">
        <v>13.116</v>
      </c>
      <c r="P419">
        <f>IFERROR(IF(VLOOKUP(B419,'Packaged Beer &amp; Cider'!A:A,1,0)=B419,1,0),0)</f>
        <v>0</v>
      </c>
      <c r="Q419">
        <f>IFERROR(IF(VLOOKUP($B419,Wines!$A:$A,1,0)=$B419,1,0),0)</f>
        <v>0</v>
      </c>
      <c r="R419">
        <f>IFERROR(IF(VLOOKUP($B419,Spirits!$A:$A,1,0)=$B419,1,0),0)</f>
        <v>1</v>
      </c>
      <c r="S419" s="7">
        <f t="shared" si="7"/>
        <v>1</v>
      </c>
      <c r="U419" t="e">
        <f>VLOOKUP(B419,'Packaged Beer &amp; Cider'!$A$4:$A$28,1,FALSE)</f>
        <v>#N/A</v>
      </c>
    </row>
    <row r="420" spans="1:21" x14ac:dyDescent="0.25">
      <c r="A420" s="3">
        <v>11105</v>
      </c>
      <c r="B420" s="4" t="s">
        <v>200</v>
      </c>
      <c r="C420" s="3">
        <v>59614</v>
      </c>
      <c r="D420" s="4" t="s">
        <v>201</v>
      </c>
      <c r="E420" s="3">
        <v>46</v>
      </c>
      <c r="F420" s="4" t="s">
        <v>202</v>
      </c>
      <c r="G420" s="3">
        <v>0.7</v>
      </c>
      <c r="H420" s="5"/>
      <c r="I420" s="6">
        <v>28.24</v>
      </c>
      <c r="J420" s="4" t="s">
        <v>174</v>
      </c>
      <c r="K420" s="6">
        <v>21.87</v>
      </c>
      <c r="L420" s="6"/>
      <c r="M420" s="6"/>
      <c r="N420" s="6"/>
      <c r="O420" s="6">
        <v>22.206</v>
      </c>
      <c r="P420">
        <f>IFERROR(IF(VLOOKUP(B420,'Packaged Beer &amp; Cider'!A:A,1,0)=B420,1,0),0)</f>
        <v>0</v>
      </c>
      <c r="Q420">
        <f>IFERROR(IF(VLOOKUP($B420,Wines!$A:$A,1,0)=$B420,1,0),0)</f>
        <v>0</v>
      </c>
      <c r="R420">
        <f>IFERROR(IF(VLOOKUP($B420,Spirits!$A:$A,1,0)=$B420,1,0),0)</f>
        <v>1</v>
      </c>
      <c r="S420" s="7">
        <f t="shared" si="7"/>
        <v>1</v>
      </c>
      <c r="U420" t="e">
        <f>VLOOKUP(B420,'Packaged Beer &amp; Cider'!$A$4:$A$28,1,FALSE)</f>
        <v>#N/A</v>
      </c>
    </row>
    <row r="421" spans="1:21" x14ac:dyDescent="0.25">
      <c r="A421" s="3">
        <v>11123</v>
      </c>
      <c r="B421" s="4" t="s">
        <v>205</v>
      </c>
      <c r="C421" s="3">
        <v>59615</v>
      </c>
      <c r="D421" s="4" t="s">
        <v>206</v>
      </c>
      <c r="E421" s="3">
        <v>40</v>
      </c>
      <c r="F421" s="4" t="s">
        <v>207</v>
      </c>
      <c r="G421" s="3">
        <v>0.7</v>
      </c>
      <c r="H421" s="5"/>
      <c r="I421" s="6">
        <v>27.22</v>
      </c>
      <c r="J421" s="4" t="s">
        <v>174</v>
      </c>
      <c r="K421" s="6">
        <v>21.09</v>
      </c>
      <c r="L421" s="6"/>
      <c r="M421" s="6"/>
      <c r="N421" s="6"/>
      <c r="O421" s="6">
        <v>21.425999999999998</v>
      </c>
      <c r="P421">
        <f>IFERROR(IF(VLOOKUP(B421,'Packaged Beer &amp; Cider'!A:A,1,0)=B421,1,0),0)</f>
        <v>0</v>
      </c>
      <c r="Q421">
        <f>IFERROR(IF(VLOOKUP($B421,Wines!$A:$A,1,0)=$B421,1,0),0)</f>
        <v>0</v>
      </c>
      <c r="R421">
        <f>IFERROR(IF(VLOOKUP($B421,Spirits!$A:$A,1,0)=$B421,1,0),0)</f>
        <v>1</v>
      </c>
      <c r="S421" s="7">
        <f t="shared" si="7"/>
        <v>1</v>
      </c>
      <c r="U421" t="e">
        <f>VLOOKUP(B421,'Packaged Beer &amp; Cider'!$A$4:$A$28,1,FALSE)</f>
        <v>#N/A</v>
      </c>
    </row>
    <row r="422" spans="1:21" x14ac:dyDescent="0.25">
      <c r="A422" s="3">
        <v>10967</v>
      </c>
      <c r="B422" s="4" t="s">
        <v>190</v>
      </c>
      <c r="C422" s="3">
        <v>45313</v>
      </c>
      <c r="D422" s="4" t="s">
        <v>191</v>
      </c>
      <c r="E422" s="3">
        <v>40</v>
      </c>
      <c r="F422" s="4" t="s">
        <v>192</v>
      </c>
      <c r="G422" s="3">
        <v>0.7</v>
      </c>
      <c r="H422" s="5"/>
      <c r="I422" s="6">
        <v>17.57</v>
      </c>
      <c r="J422" s="4" t="s">
        <v>174</v>
      </c>
      <c r="K422" s="6">
        <v>13.49</v>
      </c>
      <c r="L422" s="6"/>
      <c r="M422" s="6"/>
      <c r="N422" s="6"/>
      <c r="O422" s="6">
        <v>13.826000000000001</v>
      </c>
      <c r="P422">
        <f>IFERROR(IF(VLOOKUP(B422,'Packaged Beer &amp; Cider'!A:A,1,0)=B422,1,0),0)</f>
        <v>0</v>
      </c>
      <c r="Q422">
        <f>IFERROR(IF(VLOOKUP($B422,Wines!$A:$A,1,0)=$B422,1,0),0)</f>
        <v>0</v>
      </c>
      <c r="R422">
        <f>IFERROR(IF(VLOOKUP($B422,Spirits!$A:$A,1,0)=$B422,1,0),0)</f>
        <v>1</v>
      </c>
      <c r="S422" s="7">
        <f t="shared" si="7"/>
        <v>1</v>
      </c>
      <c r="U422" t="e">
        <f>VLOOKUP(B422,'Packaged Beer &amp; Cider'!$A$4:$A$28,1,FALSE)</f>
        <v>#N/A</v>
      </c>
    </row>
    <row r="423" spans="1:21" x14ac:dyDescent="0.25">
      <c r="A423" s="3">
        <v>11282</v>
      </c>
      <c r="B423" s="4" t="s">
        <v>478</v>
      </c>
      <c r="C423" s="3">
        <v>60894</v>
      </c>
      <c r="D423" s="4" t="s">
        <v>479</v>
      </c>
      <c r="E423" s="3">
        <v>40</v>
      </c>
      <c r="F423" s="4" t="s">
        <v>480</v>
      </c>
      <c r="G423" s="3">
        <v>0.7</v>
      </c>
      <c r="H423" s="5"/>
      <c r="I423" s="6">
        <v>22.03</v>
      </c>
      <c r="J423" s="4" t="s">
        <v>174</v>
      </c>
      <c r="K423" s="6">
        <v>16.350000000000001</v>
      </c>
      <c r="L423" s="6"/>
      <c r="M423" s="6"/>
      <c r="N423" s="6"/>
      <c r="O423" s="6">
        <v>16.686</v>
      </c>
      <c r="P423">
        <f>IFERROR(IF(VLOOKUP(B423,'Packaged Beer &amp; Cider'!A:A,1,0)=B423,1,0),0)</f>
        <v>0</v>
      </c>
      <c r="Q423">
        <f>IFERROR(IF(VLOOKUP($B423,Wines!$A:$A,1,0)=$B423,1,0),0)</f>
        <v>0</v>
      </c>
      <c r="R423">
        <f>IFERROR(IF(VLOOKUP($B423,Spirits!$A:$A,1,0)=$B423,1,0),0)</f>
        <v>1</v>
      </c>
      <c r="S423" s="7">
        <f t="shared" si="7"/>
        <v>1</v>
      </c>
      <c r="U423" t="e">
        <f>VLOOKUP(B423,'Packaged Beer &amp; Cider'!$A$4:$A$28,1,FALSE)</f>
        <v>#N/A</v>
      </c>
    </row>
    <row r="424" spans="1:21" x14ac:dyDescent="0.25">
      <c r="A424" s="3">
        <v>8514</v>
      </c>
      <c r="B424" s="4" t="s">
        <v>346</v>
      </c>
      <c r="C424" s="3">
        <v>47610</v>
      </c>
      <c r="D424" s="4" t="s">
        <v>347</v>
      </c>
      <c r="E424" s="3">
        <v>48</v>
      </c>
      <c r="F424" s="4" t="s">
        <v>343</v>
      </c>
      <c r="G424" s="3">
        <v>0.7</v>
      </c>
      <c r="H424" s="5"/>
      <c r="I424" s="6">
        <v>31.4</v>
      </c>
      <c r="J424" s="4" t="s">
        <v>174</v>
      </c>
      <c r="K424" s="6">
        <v>23.84</v>
      </c>
      <c r="L424" s="6"/>
      <c r="M424" s="6"/>
      <c r="N424" s="6"/>
      <c r="O424" s="6">
        <v>24.175999999999998</v>
      </c>
      <c r="P424">
        <f>IFERROR(IF(VLOOKUP(B424,'Packaged Beer &amp; Cider'!A:A,1,0)=B424,1,0),0)</f>
        <v>0</v>
      </c>
      <c r="Q424">
        <f>IFERROR(IF(VLOOKUP($B424,Wines!$A:$A,1,0)=$B424,1,0),0)</f>
        <v>0</v>
      </c>
      <c r="R424">
        <f>IFERROR(IF(VLOOKUP($B424,Spirits!$A:$A,1,0)=$B424,1,0),0)</f>
        <v>1</v>
      </c>
      <c r="S424" s="7">
        <f t="shared" si="7"/>
        <v>1</v>
      </c>
      <c r="U424" t="e">
        <f>VLOOKUP(B424,'Packaged Beer &amp; Cider'!$A$4:$A$28,1,FALSE)</f>
        <v>#N/A</v>
      </c>
    </row>
    <row r="425" spans="1:21" x14ac:dyDescent="0.25">
      <c r="A425" s="3">
        <v>1463</v>
      </c>
      <c r="B425" s="4" t="s">
        <v>481</v>
      </c>
      <c r="C425" s="3">
        <v>47883</v>
      </c>
      <c r="D425" s="4" t="s">
        <v>482</v>
      </c>
      <c r="E425" s="3">
        <v>37.5</v>
      </c>
      <c r="F425" s="4" t="s">
        <v>483</v>
      </c>
      <c r="G425" s="3">
        <v>1.5</v>
      </c>
      <c r="H425" s="5"/>
      <c r="I425" s="6">
        <v>25.21</v>
      </c>
      <c r="J425" s="4" t="s">
        <v>174</v>
      </c>
      <c r="K425" s="6">
        <v>18.72</v>
      </c>
      <c r="L425" s="6"/>
      <c r="M425" s="6"/>
      <c r="N425" s="6"/>
      <c r="O425" s="6">
        <v>19.439999999999998</v>
      </c>
      <c r="P425">
        <f>IFERROR(IF(VLOOKUP(B425,'Packaged Beer &amp; Cider'!A:A,1,0)=B425,1,0),0)</f>
        <v>0</v>
      </c>
      <c r="Q425">
        <f>IFERROR(IF(VLOOKUP($B425,Wines!$A:$A,1,0)=$B425,1,0),0)</f>
        <v>0</v>
      </c>
      <c r="R425">
        <f>IFERROR(IF(VLOOKUP($B425,Spirits!$A:$A,1,0)=$B425,1,0),0)</f>
        <v>1</v>
      </c>
      <c r="S425" s="7">
        <f t="shared" si="7"/>
        <v>1</v>
      </c>
      <c r="U425" t="e">
        <f>VLOOKUP(B425,'Packaged Beer &amp; Cider'!$A$4:$A$28,1,FALSE)</f>
        <v>#N/A</v>
      </c>
    </row>
    <row r="426" spans="1:21" x14ac:dyDescent="0.25">
      <c r="A426" s="3">
        <v>897</v>
      </c>
      <c r="B426" s="4" t="s">
        <v>484</v>
      </c>
      <c r="C426" s="3">
        <v>760</v>
      </c>
      <c r="D426" s="4" t="s">
        <v>485</v>
      </c>
      <c r="E426" s="3">
        <v>37.5</v>
      </c>
      <c r="F426" s="4" t="s">
        <v>107</v>
      </c>
      <c r="G426" s="3">
        <v>1.5</v>
      </c>
      <c r="H426" s="5"/>
      <c r="I426" s="6">
        <v>31.28</v>
      </c>
      <c r="J426" s="4" t="s">
        <v>174</v>
      </c>
      <c r="K426" s="6">
        <v>23.75</v>
      </c>
      <c r="L426" s="6"/>
      <c r="M426" s="6"/>
      <c r="N426" s="6"/>
      <c r="O426" s="6">
        <v>24.47</v>
      </c>
      <c r="P426">
        <f>IFERROR(IF(VLOOKUP(B426,'Packaged Beer &amp; Cider'!A:A,1,0)=B426,1,0),0)</f>
        <v>0</v>
      </c>
      <c r="Q426">
        <f>IFERROR(IF(VLOOKUP($B426,Wines!$A:$A,1,0)=$B426,1,0),0)</f>
        <v>0</v>
      </c>
      <c r="R426">
        <f>IFERROR(IF(VLOOKUP($B426,Spirits!$A:$A,1,0)=$B426,1,0),0)</f>
        <v>1</v>
      </c>
      <c r="S426" s="7">
        <f t="shared" si="7"/>
        <v>1</v>
      </c>
      <c r="U426" t="e">
        <f>VLOOKUP(B426,'Packaged Beer &amp; Cider'!$A$4:$A$28,1,FALSE)</f>
        <v>#N/A</v>
      </c>
    </row>
    <row r="427" spans="1:21" x14ac:dyDescent="0.25">
      <c r="A427" s="3">
        <v>902</v>
      </c>
      <c r="B427" s="4" t="s">
        <v>360</v>
      </c>
      <c r="C427" s="3">
        <v>761</v>
      </c>
      <c r="D427" s="4" t="s">
        <v>361</v>
      </c>
      <c r="E427" s="3">
        <v>37.5</v>
      </c>
      <c r="F427" s="4" t="s">
        <v>107</v>
      </c>
      <c r="G427" s="3">
        <v>0.7</v>
      </c>
      <c r="H427" s="5"/>
      <c r="I427" s="6">
        <v>15.29</v>
      </c>
      <c r="J427" s="4" t="s">
        <v>174</v>
      </c>
      <c r="K427" s="6">
        <v>11.17</v>
      </c>
      <c r="L427" s="6"/>
      <c r="M427" s="6"/>
      <c r="N427" s="6"/>
      <c r="O427" s="6">
        <v>11.506</v>
      </c>
      <c r="P427">
        <f>IFERROR(IF(VLOOKUP(B427,'Packaged Beer &amp; Cider'!A:A,1,0)=B427,1,0),0)</f>
        <v>0</v>
      </c>
      <c r="Q427">
        <f>IFERROR(IF(VLOOKUP($B427,Wines!$A:$A,1,0)=$B427,1,0),0)</f>
        <v>0</v>
      </c>
      <c r="R427">
        <f>IFERROR(IF(VLOOKUP($B427,Spirits!$A:$A,1,0)=$B427,1,0),0)</f>
        <v>1</v>
      </c>
      <c r="S427" s="7">
        <f t="shared" si="7"/>
        <v>1</v>
      </c>
      <c r="U427" t="e">
        <f>VLOOKUP(B427,'Packaged Beer &amp; Cider'!$A$4:$A$28,1,FALSE)</f>
        <v>#N/A</v>
      </c>
    </row>
    <row r="428" spans="1:21" x14ac:dyDescent="0.25">
      <c r="A428" s="3">
        <v>11226</v>
      </c>
      <c r="B428" s="4" t="s">
        <v>223</v>
      </c>
      <c r="C428" s="3">
        <v>72985</v>
      </c>
      <c r="D428" s="4" t="s">
        <v>224</v>
      </c>
      <c r="E428" s="3">
        <v>37.5</v>
      </c>
      <c r="F428" s="4" t="s">
        <v>107</v>
      </c>
      <c r="G428" s="3">
        <v>0.7</v>
      </c>
      <c r="H428" s="5"/>
      <c r="I428" s="6">
        <v>18.14</v>
      </c>
      <c r="J428" s="4" t="s">
        <v>174</v>
      </c>
      <c r="K428" s="6">
        <v>13.29</v>
      </c>
      <c r="L428" s="6"/>
      <c r="M428" s="6"/>
      <c r="N428" s="6"/>
      <c r="O428" s="6">
        <v>13.625999999999999</v>
      </c>
      <c r="P428">
        <f>IFERROR(IF(VLOOKUP(B428,'Packaged Beer &amp; Cider'!A:A,1,0)=B428,1,0),0)</f>
        <v>0</v>
      </c>
      <c r="Q428">
        <f>IFERROR(IF(VLOOKUP($B428,Wines!$A:$A,1,0)=$B428,1,0),0)</f>
        <v>0</v>
      </c>
      <c r="R428">
        <f>IFERROR(IF(VLOOKUP($B428,Spirits!$A:$A,1,0)=$B428,1,0),0)</f>
        <v>1</v>
      </c>
      <c r="S428" s="7">
        <f t="shared" si="7"/>
        <v>1</v>
      </c>
      <c r="U428" t="e">
        <f>VLOOKUP(B428,'Packaged Beer &amp; Cider'!$A$4:$A$28,1,FALSE)</f>
        <v>#N/A</v>
      </c>
    </row>
    <row r="429" spans="1:21" x14ac:dyDescent="0.25">
      <c r="A429" s="3">
        <v>11503</v>
      </c>
      <c r="B429" s="4" t="s">
        <v>486</v>
      </c>
      <c r="C429" s="3">
        <v>84882</v>
      </c>
      <c r="D429" s="4" t="s">
        <v>487</v>
      </c>
      <c r="E429" s="3">
        <v>37.5</v>
      </c>
      <c r="F429" s="4" t="s">
        <v>107</v>
      </c>
      <c r="G429" s="3">
        <v>0.7</v>
      </c>
      <c r="H429" s="5"/>
      <c r="I429" s="6">
        <v>18.14</v>
      </c>
      <c r="J429" s="4" t="s">
        <v>174</v>
      </c>
      <c r="K429" s="6">
        <v>13.29</v>
      </c>
      <c r="L429" s="6"/>
      <c r="M429" s="6"/>
      <c r="N429" s="6"/>
      <c r="O429" s="6">
        <v>13.625999999999999</v>
      </c>
      <c r="P429">
        <f>IFERROR(IF(VLOOKUP(B429,'Packaged Beer &amp; Cider'!A:A,1,0)=B429,1,0),0)</f>
        <v>0</v>
      </c>
      <c r="Q429">
        <f>IFERROR(IF(VLOOKUP($B429,Wines!$A:$A,1,0)=$B429,1,0),0)</f>
        <v>0</v>
      </c>
      <c r="R429">
        <f>IFERROR(IF(VLOOKUP($B429,Spirits!$A:$A,1,0)=$B429,1,0),0)</f>
        <v>1</v>
      </c>
      <c r="S429" s="7">
        <f t="shared" si="7"/>
        <v>1</v>
      </c>
      <c r="U429" t="e">
        <f>VLOOKUP(B429,'Packaged Beer &amp; Cider'!$A$4:$A$28,1,FALSE)</f>
        <v>#N/A</v>
      </c>
    </row>
    <row r="430" spans="1:21" x14ac:dyDescent="0.25">
      <c r="A430" s="3">
        <v>11529</v>
      </c>
      <c r="B430" s="4" t="s">
        <v>2006</v>
      </c>
      <c r="C430" s="3">
        <v>83785</v>
      </c>
      <c r="D430" s="4" t="s">
        <v>2007</v>
      </c>
      <c r="E430" s="3">
        <v>37.5</v>
      </c>
      <c r="F430" s="4" t="s">
        <v>107</v>
      </c>
      <c r="G430" s="3">
        <v>1.5</v>
      </c>
      <c r="H430" s="5"/>
      <c r="I430" s="6">
        <v>35.950000000000003</v>
      </c>
      <c r="J430" s="4" t="s">
        <v>174</v>
      </c>
      <c r="K430" s="6">
        <v>27.75</v>
      </c>
      <c r="L430" s="6"/>
      <c r="M430" s="6"/>
      <c r="N430" s="6"/>
      <c r="O430" s="6">
        <v>28.47</v>
      </c>
      <c r="P430">
        <f>IFERROR(IF(VLOOKUP(B430,'Packaged Beer &amp; Cider'!A:A,1,0)=B430,1,0),0)</f>
        <v>0</v>
      </c>
      <c r="Q430">
        <f>IFERROR(IF(VLOOKUP($B430,Wines!$A:$A,1,0)=$B430,1,0),0)</f>
        <v>0</v>
      </c>
      <c r="R430">
        <f>IFERROR(IF(VLOOKUP($B430,Spirits!$A:$A,1,0)=$B430,1,0),0)</f>
        <v>1</v>
      </c>
      <c r="S430" s="7">
        <f t="shared" si="7"/>
        <v>1</v>
      </c>
      <c r="U430" t="e">
        <f>VLOOKUP(B430,'Packaged Beer &amp; Cider'!$A$4:$A$28,1,FALSE)</f>
        <v>#N/A</v>
      </c>
    </row>
    <row r="431" spans="1:21" x14ac:dyDescent="0.25">
      <c r="A431" s="3">
        <v>11536</v>
      </c>
      <c r="B431" s="4" t="s">
        <v>2008</v>
      </c>
      <c r="C431" s="3">
        <v>87507</v>
      </c>
      <c r="D431" s="4" t="s">
        <v>2009</v>
      </c>
      <c r="E431" s="3">
        <v>37.5</v>
      </c>
      <c r="F431" s="4" t="s">
        <v>107</v>
      </c>
      <c r="G431" s="3">
        <v>0.7</v>
      </c>
      <c r="H431" s="5"/>
      <c r="I431" s="6">
        <v>18.14</v>
      </c>
      <c r="J431" s="4" t="s">
        <v>174</v>
      </c>
      <c r="K431" s="6">
        <v>13.29</v>
      </c>
      <c r="L431" s="6"/>
      <c r="M431" s="6"/>
      <c r="N431" s="6"/>
      <c r="O431" s="6">
        <v>13.625999999999999</v>
      </c>
      <c r="P431">
        <f>IFERROR(IF(VLOOKUP(B431,'Packaged Beer &amp; Cider'!A:A,1,0)=B431,1,0),0)</f>
        <v>0</v>
      </c>
      <c r="Q431">
        <f>IFERROR(IF(VLOOKUP($B431,Wines!$A:$A,1,0)=$B431,1,0),0)</f>
        <v>0</v>
      </c>
      <c r="R431">
        <f>IFERROR(IF(VLOOKUP($B431,Spirits!$A:$A,1,0)=$B431,1,0),0)</f>
        <v>1</v>
      </c>
      <c r="S431" s="7">
        <f t="shared" si="7"/>
        <v>1</v>
      </c>
      <c r="U431" t="e">
        <f>VLOOKUP(B431,'Packaged Beer &amp; Cider'!$A$4:$A$28,1,FALSE)</f>
        <v>#N/A</v>
      </c>
    </row>
    <row r="432" spans="1:21" x14ac:dyDescent="0.25">
      <c r="A432" s="3">
        <v>11539</v>
      </c>
      <c r="B432" s="4" t="s">
        <v>2010</v>
      </c>
      <c r="C432" s="3">
        <v>87508</v>
      </c>
      <c r="D432" s="4" t="s">
        <v>2011</v>
      </c>
      <c r="E432" s="3">
        <v>37.5</v>
      </c>
      <c r="F432" s="4" t="s">
        <v>107</v>
      </c>
      <c r="G432" s="3">
        <v>0.7</v>
      </c>
      <c r="H432" s="5"/>
      <c r="I432" s="6">
        <v>18.14</v>
      </c>
      <c r="J432" s="4" t="s">
        <v>174</v>
      </c>
      <c r="K432" s="6">
        <v>13.29</v>
      </c>
      <c r="L432" s="6"/>
      <c r="M432" s="6"/>
      <c r="N432" s="6"/>
      <c r="O432" s="6">
        <v>13.625999999999999</v>
      </c>
      <c r="P432">
        <f>IFERROR(IF(VLOOKUP(B432,'Packaged Beer &amp; Cider'!A:A,1,0)=B432,1,0),0)</f>
        <v>0</v>
      </c>
      <c r="Q432">
        <f>IFERROR(IF(VLOOKUP($B432,Wines!$A:$A,1,0)=$B432,1,0),0)</f>
        <v>0</v>
      </c>
      <c r="R432">
        <f>IFERROR(IF(VLOOKUP($B432,Spirits!$A:$A,1,0)=$B432,1,0),0)</f>
        <v>1</v>
      </c>
      <c r="S432" s="7">
        <f t="shared" si="7"/>
        <v>1</v>
      </c>
      <c r="U432" t="e">
        <f>VLOOKUP(B432,'Packaged Beer &amp; Cider'!$A$4:$A$28,1,FALSE)</f>
        <v>#N/A</v>
      </c>
    </row>
    <row r="433" spans="1:21" x14ac:dyDescent="0.25">
      <c r="A433" s="3">
        <v>10974</v>
      </c>
      <c r="B433" s="4" t="s">
        <v>193</v>
      </c>
      <c r="C433" s="3">
        <v>47742</v>
      </c>
      <c r="D433" s="4" t="s">
        <v>194</v>
      </c>
      <c r="E433" s="3">
        <v>37.5</v>
      </c>
      <c r="F433" s="4" t="s">
        <v>43</v>
      </c>
      <c r="G433" s="3">
        <v>0.7</v>
      </c>
      <c r="H433" s="5"/>
      <c r="I433" s="6">
        <v>14.99</v>
      </c>
      <c r="J433" s="4" t="s">
        <v>174</v>
      </c>
      <c r="K433" s="6">
        <v>10.81</v>
      </c>
      <c r="L433" s="6"/>
      <c r="M433" s="6"/>
      <c r="N433" s="6"/>
      <c r="O433" s="6">
        <v>10.146000000000001</v>
      </c>
      <c r="P433">
        <f>IFERROR(IF(VLOOKUP(B433,'Packaged Beer &amp; Cider'!A:A,1,0)=B433,1,0),0)</f>
        <v>0</v>
      </c>
      <c r="Q433">
        <f>IFERROR(IF(VLOOKUP($B433,Wines!$A:$A,1,0)=$B433,1,0),0)</f>
        <v>0</v>
      </c>
      <c r="R433">
        <f>IFERROR(IF(VLOOKUP($B433,Spirits!$A:$A,1,0)=$B433,1,0),0)</f>
        <v>1</v>
      </c>
      <c r="S433" s="7">
        <f t="shared" si="7"/>
        <v>1</v>
      </c>
      <c r="U433" t="e">
        <f>VLOOKUP(B433,'Packaged Beer &amp; Cider'!$A$4:$A$28,1,FALSE)</f>
        <v>#N/A</v>
      </c>
    </row>
    <row r="434" spans="1:21" x14ac:dyDescent="0.25">
      <c r="A434" s="3">
        <v>11397</v>
      </c>
      <c r="B434" s="4" t="s">
        <v>488</v>
      </c>
      <c r="C434" s="3">
        <v>80634</v>
      </c>
      <c r="D434" s="4" t="s">
        <v>489</v>
      </c>
      <c r="E434" s="3">
        <v>37.5</v>
      </c>
      <c r="F434" s="4" t="s">
        <v>2012</v>
      </c>
      <c r="G434" s="3">
        <v>0.7</v>
      </c>
      <c r="H434" s="5"/>
      <c r="I434" s="6">
        <v>17.100000000000001</v>
      </c>
      <c r="J434" s="4" t="s">
        <v>174</v>
      </c>
      <c r="K434" s="6">
        <v>11.59</v>
      </c>
      <c r="L434" s="6"/>
      <c r="M434" s="6"/>
      <c r="N434" s="6"/>
      <c r="O434" s="6">
        <v>10.926</v>
      </c>
      <c r="P434">
        <f>IFERROR(IF(VLOOKUP(B434,'Packaged Beer &amp; Cider'!A:A,1,0)=B434,1,0),0)</f>
        <v>0</v>
      </c>
      <c r="Q434">
        <f>IFERROR(IF(VLOOKUP($B434,Wines!$A:$A,1,0)=$B434,1,0),0)</f>
        <v>0</v>
      </c>
      <c r="R434">
        <f>IFERROR(IF(VLOOKUP($B434,Spirits!$A:$A,1,0)=$B434,1,0),0)</f>
        <v>1</v>
      </c>
      <c r="S434" s="7">
        <f t="shared" si="7"/>
        <v>1</v>
      </c>
      <c r="U434" t="e">
        <f>VLOOKUP(B434,'Packaged Beer &amp; Cider'!$A$4:$A$28,1,FALSE)</f>
        <v>#N/A</v>
      </c>
    </row>
    <row r="435" spans="1:21" x14ac:dyDescent="0.25">
      <c r="A435" s="3">
        <v>11227</v>
      </c>
      <c r="B435" s="4" t="s">
        <v>225</v>
      </c>
      <c r="C435" s="3">
        <v>73495</v>
      </c>
      <c r="D435" s="4" t="s">
        <v>226</v>
      </c>
      <c r="E435" s="3">
        <v>37.5</v>
      </c>
      <c r="F435" s="4" t="s">
        <v>227</v>
      </c>
      <c r="G435" s="3">
        <v>0.7</v>
      </c>
      <c r="H435" s="5"/>
      <c r="I435" s="6">
        <v>17.100000000000001</v>
      </c>
      <c r="J435" s="4" t="s">
        <v>174</v>
      </c>
      <c r="K435" s="6">
        <v>12.43</v>
      </c>
      <c r="L435" s="6"/>
      <c r="M435" s="6"/>
      <c r="N435" s="6"/>
      <c r="O435" s="6">
        <v>11.766</v>
      </c>
      <c r="P435">
        <f>IFERROR(IF(VLOOKUP(B435,'Packaged Beer &amp; Cider'!A:A,1,0)=B435,1,0),0)</f>
        <v>0</v>
      </c>
      <c r="Q435">
        <f>IFERROR(IF(VLOOKUP($B435,Wines!$A:$A,1,0)=$B435,1,0),0)</f>
        <v>0</v>
      </c>
      <c r="R435">
        <f>IFERROR(IF(VLOOKUP($B435,Spirits!$A:$A,1,0)=$B435,1,0),0)</f>
        <v>1</v>
      </c>
      <c r="S435" s="7">
        <f t="shared" si="7"/>
        <v>1</v>
      </c>
      <c r="U435" t="e">
        <f>VLOOKUP(B435,'Packaged Beer &amp; Cider'!$A$4:$A$28,1,FALSE)</f>
        <v>#N/A</v>
      </c>
    </row>
    <row r="436" spans="1:21" x14ac:dyDescent="0.25">
      <c r="A436" s="3">
        <v>5143</v>
      </c>
      <c r="B436" s="4" t="s">
        <v>315</v>
      </c>
      <c r="C436" s="3">
        <v>2285</v>
      </c>
      <c r="D436" s="4" t="s">
        <v>316</v>
      </c>
      <c r="E436" s="3">
        <v>41</v>
      </c>
      <c r="F436" s="4" t="s">
        <v>184</v>
      </c>
      <c r="G436" s="3">
        <v>0.7</v>
      </c>
      <c r="H436" s="5"/>
      <c r="I436" s="6">
        <v>25.2</v>
      </c>
      <c r="J436" s="4" t="s">
        <v>174</v>
      </c>
      <c r="K436" s="6">
        <v>20.329999999999998</v>
      </c>
      <c r="L436" s="6"/>
      <c r="M436" s="6"/>
      <c r="N436" s="6"/>
      <c r="O436" s="6">
        <v>20.665999999999997</v>
      </c>
      <c r="P436">
        <f>IFERROR(IF(VLOOKUP(B436,'Packaged Beer &amp; Cider'!A:A,1,0)=B436,1,0),0)</f>
        <v>0</v>
      </c>
      <c r="Q436">
        <f>IFERROR(IF(VLOOKUP($B436,Wines!$A:$A,1,0)=$B436,1,0),0)</f>
        <v>0</v>
      </c>
      <c r="R436">
        <f>IFERROR(IF(VLOOKUP($B436,Spirits!$A:$A,1,0)=$B436,1,0),0)</f>
        <v>1</v>
      </c>
      <c r="S436" s="7">
        <f t="shared" si="7"/>
        <v>1</v>
      </c>
      <c r="U436" t="e">
        <f>VLOOKUP(B436,'Packaged Beer &amp; Cider'!$A$4:$A$28,1,FALSE)</f>
        <v>#N/A</v>
      </c>
    </row>
    <row r="437" spans="1:21" x14ac:dyDescent="0.25">
      <c r="A437" s="3">
        <v>11540</v>
      </c>
      <c r="B437" s="4" t="s">
        <v>2013</v>
      </c>
      <c r="C437" s="3">
        <v>84401</v>
      </c>
      <c r="D437" s="4" t="s">
        <v>2014</v>
      </c>
      <c r="E437" s="3">
        <v>43.4</v>
      </c>
      <c r="F437" s="4" t="s">
        <v>184</v>
      </c>
      <c r="G437" s="3">
        <v>0.7</v>
      </c>
      <c r="H437" s="5"/>
      <c r="I437" s="6">
        <v>27</v>
      </c>
      <c r="J437" s="4" t="s">
        <v>174</v>
      </c>
      <c r="K437" s="6">
        <v>22.29</v>
      </c>
      <c r="L437" s="6"/>
      <c r="M437" s="6"/>
      <c r="N437" s="6"/>
      <c r="O437" s="6">
        <v>22.625999999999998</v>
      </c>
      <c r="P437">
        <f>IFERROR(IF(VLOOKUP(B437,'Packaged Beer &amp; Cider'!A:A,1,0)=B437,1,0),0)</f>
        <v>0</v>
      </c>
      <c r="Q437">
        <f>IFERROR(IF(VLOOKUP($B437,Wines!$A:$A,1,0)=$B437,1,0),0)</f>
        <v>0</v>
      </c>
      <c r="R437">
        <f>IFERROR(IF(VLOOKUP($B437,Spirits!$A:$A,1,0)=$B437,1,0),0)</f>
        <v>1</v>
      </c>
      <c r="S437" s="7">
        <f t="shared" si="7"/>
        <v>1</v>
      </c>
      <c r="U437" t="e">
        <f>VLOOKUP(B437,'Packaged Beer &amp; Cider'!$A$4:$A$28,1,FALSE)</f>
        <v>#N/A</v>
      </c>
    </row>
    <row r="438" spans="1:21" x14ac:dyDescent="0.25">
      <c r="A438" s="3">
        <v>11535</v>
      </c>
      <c r="B438" s="4" t="s">
        <v>2015</v>
      </c>
      <c r="C438" s="3">
        <v>85553</v>
      </c>
      <c r="D438" s="4" t="s">
        <v>2016</v>
      </c>
      <c r="E438" s="3">
        <v>38</v>
      </c>
      <c r="F438" s="4" t="s">
        <v>210</v>
      </c>
      <c r="G438" s="3">
        <v>0.7</v>
      </c>
      <c r="H438" s="5"/>
      <c r="I438" s="6">
        <v>18.48</v>
      </c>
      <c r="J438" s="4" t="s">
        <v>174</v>
      </c>
      <c r="K438" s="6">
        <v>13.25</v>
      </c>
      <c r="L438" s="6"/>
      <c r="M438" s="6"/>
      <c r="N438" s="6"/>
      <c r="O438" s="6">
        <v>13.586</v>
      </c>
      <c r="P438">
        <f>IFERROR(IF(VLOOKUP(B438,'Packaged Beer &amp; Cider'!A:A,1,0)=B438,1,0),0)</f>
        <v>0</v>
      </c>
      <c r="Q438">
        <f>IFERROR(IF(VLOOKUP($B438,Wines!$A:$A,1,0)=$B438,1,0),0)</f>
        <v>0</v>
      </c>
      <c r="R438">
        <f>IFERROR(IF(VLOOKUP($B438,Spirits!$A:$A,1,0)=$B438,1,0),0)</f>
        <v>1</v>
      </c>
      <c r="S438" s="7">
        <f t="shared" si="7"/>
        <v>1</v>
      </c>
      <c r="U438" t="e">
        <f>VLOOKUP(B438,'Packaged Beer &amp; Cider'!$A$4:$A$28,1,FALSE)</f>
        <v>#N/A</v>
      </c>
    </row>
    <row r="439" spans="1:21" x14ac:dyDescent="0.25">
      <c r="A439" s="3">
        <v>11431</v>
      </c>
      <c r="B439" s="4" t="s">
        <v>490</v>
      </c>
      <c r="C439" s="3">
        <v>81474</v>
      </c>
      <c r="D439" s="4" t="s">
        <v>491</v>
      </c>
      <c r="E439" s="3">
        <v>40</v>
      </c>
      <c r="F439" s="4" t="s">
        <v>2005</v>
      </c>
      <c r="G439" s="3">
        <v>0.7</v>
      </c>
      <c r="H439" s="5"/>
      <c r="I439" s="6">
        <v>19.57</v>
      </c>
      <c r="J439" s="4" t="s">
        <v>174</v>
      </c>
      <c r="K439" s="6">
        <v>14.83</v>
      </c>
      <c r="L439" s="6"/>
      <c r="M439" s="6"/>
      <c r="N439" s="6"/>
      <c r="O439" s="6">
        <v>15.166</v>
      </c>
      <c r="P439">
        <f>IFERROR(IF(VLOOKUP(B439,'Packaged Beer &amp; Cider'!A:A,1,0)=B439,1,0),0)</f>
        <v>0</v>
      </c>
      <c r="Q439">
        <f>IFERROR(IF(VLOOKUP($B439,Wines!$A:$A,1,0)=$B439,1,0),0)</f>
        <v>0</v>
      </c>
      <c r="R439">
        <f>IFERROR(IF(VLOOKUP($B439,Spirits!$A:$A,1,0)=$B439,1,0),0)</f>
        <v>1</v>
      </c>
      <c r="S439" s="7">
        <f t="shared" si="7"/>
        <v>1</v>
      </c>
      <c r="U439" t="e">
        <f>VLOOKUP(B439,'Packaged Beer &amp; Cider'!$A$4:$A$28,1,FALSE)</f>
        <v>#N/A</v>
      </c>
    </row>
    <row r="440" spans="1:21" x14ac:dyDescent="0.25">
      <c r="A440" s="3">
        <v>11432</v>
      </c>
      <c r="B440" s="4" t="s">
        <v>492</v>
      </c>
      <c r="C440" s="3">
        <v>81475</v>
      </c>
      <c r="D440" s="4" t="s">
        <v>493</v>
      </c>
      <c r="E440" s="3">
        <v>37.5</v>
      </c>
      <c r="F440" s="4" t="s">
        <v>2005</v>
      </c>
      <c r="G440" s="3">
        <v>0.7</v>
      </c>
      <c r="H440" s="5"/>
      <c r="I440" s="6">
        <v>19.059999999999999</v>
      </c>
      <c r="J440" s="4" t="s">
        <v>174</v>
      </c>
      <c r="K440" s="6">
        <v>12.61</v>
      </c>
      <c r="L440" s="6"/>
      <c r="M440" s="6"/>
      <c r="N440" s="6"/>
      <c r="O440" s="6">
        <v>12.946</v>
      </c>
      <c r="P440">
        <f>IFERROR(IF(VLOOKUP(B440,'Packaged Beer &amp; Cider'!A:A,1,0)=B440,1,0),0)</f>
        <v>0</v>
      </c>
      <c r="Q440">
        <f>IFERROR(IF(VLOOKUP($B440,Wines!$A:$A,1,0)=$B440,1,0),0)</f>
        <v>0</v>
      </c>
      <c r="R440">
        <f>IFERROR(IF(VLOOKUP($B440,Spirits!$A:$A,1,0)=$B440,1,0),0)</f>
        <v>1</v>
      </c>
      <c r="S440" s="7">
        <f t="shared" si="7"/>
        <v>1</v>
      </c>
      <c r="U440" t="e">
        <f>VLOOKUP(B440,'Packaged Beer &amp; Cider'!$A$4:$A$28,1,FALSE)</f>
        <v>#N/A</v>
      </c>
    </row>
    <row r="441" spans="1:21" x14ac:dyDescent="0.25">
      <c r="A441" s="3">
        <v>11184</v>
      </c>
      <c r="B441" s="4" t="s">
        <v>217</v>
      </c>
      <c r="C441" s="3">
        <v>62348</v>
      </c>
      <c r="D441" s="4" t="s">
        <v>218</v>
      </c>
      <c r="E441" s="3">
        <v>42</v>
      </c>
      <c r="F441" s="4" t="s">
        <v>2017</v>
      </c>
      <c r="G441" s="3">
        <v>0.7</v>
      </c>
      <c r="H441" s="5"/>
      <c r="I441" s="6">
        <v>28.35</v>
      </c>
      <c r="J441" s="4" t="s">
        <v>174</v>
      </c>
      <c r="K441" s="6">
        <v>21.18</v>
      </c>
      <c r="L441" s="6"/>
      <c r="M441" s="6"/>
      <c r="N441" s="6"/>
      <c r="O441" s="6">
        <v>21.515999999999998</v>
      </c>
      <c r="P441">
        <f>IFERROR(IF(VLOOKUP(B441,'Packaged Beer &amp; Cider'!A:A,1,0)=B441,1,0),0)</f>
        <v>0</v>
      </c>
      <c r="Q441">
        <f>IFERROR(IF(VLOOKUP($B441,Wines!$A:$A,1,0)=$B441,1,0),0)</f>
        <v>0</v>
      </c>
      <c r="R441">
        <f>IFERROR(IF(VLOOKUP($B441,Spirits!$A:$A,1,0)=$B441,1,0),0)</f>
        <v>1</v>
      </c>
      <c r="S441" s="7">
        <f t="shared" si="7"/>
        <v>1</v>
      </c>
      <c r="U441" t="e">
        <f>VLOOKUP(B441,'Packaged Beer &amp; Cider'!$A$4:$A$28,1,FALSE)</f>
        <v>#N/A</v>
      </c>
    </row>
    <row r="442" spans="1:21" x14ac:dyDescent="0.25">
      <c r="A442" s="3">
        <v>11185</v>
      </c>
      <c r="B442" s="4" t="s">
        <v>219</v>
      </c>
      <c r="C442" s="3">
        <v>62349</v>
      </c>
      <c r="D442" s="4" t="s">
        <v>220</v>
      </c>
      <c r="E442" s="3">
        <v>42</v>
      </c>
      <c r="F442" s="4" t="s">
        <v>2017</v>
      </c>
      <c r="G442" s="3">
        <v>0.7</v>
      </c>
      <c r="H442" s="5"/>
      <c r="I442" s="6">
        <v>28.35</v>
      </c>
      <c r="J442" s="4" t="s">
        <v>174</v>
      </c>
      <c r="K442" s="6">
        <v>21.18</v>
      </c>
      <c r="L442" s="6"/>
      <c r="M442" s="6"/>
      <c r="N442" s="6"/>
      <c r="O442" s="6">
        <v>21.515999999999998</v>
      </c>
      <c r="P442">
        <f>IFERROR(IF(VLOOKUP(B442,'Packaged Beer &amp; Cider'!A:A,1,0)=B442,1,0),0)</f>
        <v>0</v>
      </c>
      <c r="Q442">
        <f>IFERROR(IF(VLOOKUP($B442,Wines!$A:$A,1,0)=$B442,1,0),0)</f>
        <v>0</v>
      </c>
      <c r="R442">
        <f>IFERROR(IF(VLOOKUP($B442,Spirits!$A:$A,1,0)=$B442,1,0),0)</f>
        <v>1</v>
      </c>
      <c r="S442" s="7">
        <f t="shared" si="7"/>
        <v>1</v>
      </c>
      <c r="U442" t="e">
        <f>VLOOKUP(B442,'Packaged Beer &amp; Cider'!$A$4:$A$28,1,FALSE)</f>
        <v>#N/A</v>
      </c>
    </row>
    <row r="443" spans="1:21" x14ac:dyDescent="0.25">
      <c r="A443" s="3">
        <v>11186</v>
      </c>
      <c r="B443" s="4" t="s">
        <v>221</v>
      </c>
      <c r="C443" s="3">
        <v>62350</v>
      </c>
      <c r="D443" s="4" t="s">
        <v>222</v>
      </c>
      <c r="E443" s="3">
        <v>42</v>
      </c>
      <c r="F443" s="4" t="s">
        <v>2017</v>
      </c>
      <c r="G443" s="3">
        <v>0.7</v>
      </c>
      <c r="H443" s="5"/>
      <c r="I443" s="6">
        <v>28.35</v>
      </c>
      <c r="J443" s="4" t="s">
        <v>174</v>
      </c>
      <c r="K443" s="6">
        <v>21.18</v>
      </c>
      <c r="L443" s="6"/>
      <c r="M443" s="6"/>
      <c r="N443" s="6"/>
      <c r="O443" s="6">
        <v>21.515999999999998</v>
      </c>
      <c r="P443">
        <f>IFERROR(IF(VLOOKUP(B443,'Packaged Beer &amp; Cider'!A:A,1,0)=B443,1,0),0)</f>
        <v>0</v>
      </c>
      <c r="Q443">
        <f>IFERROR(IF(VLOOKUP($B443,Wines!$A:$A,1,0)=$B443,1,0),0)</f>
        <v>0</v>
      </c>
      <c r="R443">
        <f>IFERROR(IF(VLOOKUP($B443,Spirits!$A:$A,1,0)=$B443,1,0),0)</f>
        <v>1</v>
      </c>
      <c r="S443" s="7">
        <f t="shared" si="7"/>
        <v>1</v>
      </c>
      <c r="U443" t="e">
        <f>VLOOKUP(B443,'Packaged Beer &amp; Cider'!$A$4:$A$28,1,FALSE)</f>
        <v>#N/A</v>
      </c>
    </row>
    <row r="444" spans="1:21" x14ac:dyDescent="0.25">
      <c r="A444" s="3">
        <v>11484</v>
      </c>
      <c r="B444" s="4" t="s">
        <v>494</v>
      </c>
      <c r="C444" s="3">
        <v>83769</v>
      </c>
      <c r="D444" s="4" t="s">
        <v>495</v>
      </c>
      <c r="E444" s="3">
        <v>46</v>
      </c>
      <c r="F444" s="4" t="s">
        <v>496</v>
      </c>
      <c r="G444" s="3">
        <v>0.7</v>
      </c>
      <c r="H444" s="5"/>
      <c r="I444" s="6">
        <v>29.15</v>
      </c>
      <c r="J444" s="4" t="s">
        <v>174</v>
      </c>
      <c r="K444" s="6">
        <v>22.62</v>
      </c>
      <c r="L444" s="6"/>
      <c r="M444" s="6"/>
      <c r="N444" s="6"/>
      <c r="O444" s="6">
        <v>22.956</v>
      </c>
      <c r="P444">
        <f>IFERROR(IF(VLOOKUP(B444,'Packaged Beer &amp; Cider'!A:A,1,0)=B444,1,0),0)</f>
        <v>0</v>
      </c>
      <c r="Q444">
        <f>IFERROR(IF(VLOOKUP($B444,Wines!$A:$A,1,0)=$B444,1,0),0)</f>
        <v>0</v>
      </c>
      <c r="R444">
        <f>IFERROR(IF(VLOOKUP($B444,Spirits!$A:$A,1,0)=$B444,1,0),0)</f>
        <v>1</v>
      </c>
      <c r="S444" s="7">
        <f t="shared" si="7"/>
        <v>1</v>
      </c>
      <c r="U444" t="e">
        <f>VLOOKUP(B444,'Packaged Beer &amp; Cider'!$A$4:$A$28,1,FALSE)</f>
        <v>#N/A</v>
      </c>
    </row>
    <row r="445" spans="1:21" x14ac:dyDescent="0.25">
      <c r="A445" s="3">
        <v>11006</v>
      </c>
      <c r="B445" s="4" t="s">
        <v>197</v>
      </c>
      <c r="C445" s="3">
        <v>68723</v>
      </c>
      <c r="D445" s="4" t="s">
        <v>198</v>
      </c>
      <c r="E445" s="3">
        <v>40</v>
      </c>
      <c r="F445" s="4" t="s">
        <v>199</v>
      </c>
      <c r="G445" s="3">
        <v>0.7</v>
      </c>
      <c r="H445" s="5"/>
      <c r="I445" s="6">
        <v>20.3</v>
      </c>
      <c r="J445" s="4" t="s">
        <v>174</v>
      </c>
      <c r="K445" s="6">
        <v>15.5</v>
      </c>
      <c r="L445" s="6"/>
      <c r="M445" s="6"/>
      <c r="N445" s="6"/>
      <c r="O445" s="6">
        <v>15.836</v>
      </c>
      <c r="P445">
        <f>IFERROR(IF(VLOOKUP(B445,'Packaged Beer &amp; Cider'!A:A,1,0)=B445,1,0),0)</f>
        <v>0</v>
      </c>
      <c r="Q445">
        <f>IFERROR(IF(VLOOKUP($B445,Wines!$A:$A,1,0)=$B445,1,0),0)</f>
        <v>0</v>
      </c>
      <c r="R445">
        <f>IFERROR(IF(VLOOKUP($B445,Spirits!$A:$A,1,0)=$B445,1,0),0)</f>
        <v>1</v>
      </c>
      <c r="S445" s="7">
        <f t="shared" si="7"/>
        <v>1</v>
      </c>
      <c r="U445" t="e">
        <f>VLOOKUP(B445,'Packaged Beer &amp; Cider'!$A$4:$A$28,1,FALSE)</f>
        <v>#N/A</v>
      </c>
    </row>
    <row r="446" spans="1:21" x14ac:dyDescent="0.25">
      <c r="A446" s="3">
        <v>11452</v>
      </c>
      <c r="B446" s="4" t="s">
        <v>497</v>
      </c>
      <c r="C446" s="3">
        <v>68707</v>
      </c>
      <c r="D446" s="4" t="s">
        <v>498</v>
      </c>
      <c r="E446" s="3">
        <v>37.5</v>
      </c>
      <c r="F446" s="4" t="s">
        <v>499</v>
      </c>
      <c r="G446" s="3">
        <v>0.7</v>
      </c>
      <c r="H446" s="5"/>
      <c r="I446" s="6">
        <v>26.22</v>
      </c>
      <c r="J446" s="4" t="s">
        <v>174</v>
      </c>
      <c r="K446" s="6">
        <v>19.79</v>
      </c>
      <c r="L446" s="6"/>
      <c r="M446" s="6"/>
      <c r="N446" s="6"/>
      <c r="O446" s="6">
        <v>19.625999999999998</v>
      </c>
      <c r="P446">
        <f>IFERROR(IF(VLOOKUP(B446,'Packaged Beer &amp; Cider'!A:A,1,0)=B446,1,0),0)</f>
        <v>0</v>
      </c>
      <c r="Q446">
        <f>IFERROR(IF(VLOOKUP($B446,Wines!$A:$A,1,0)=$B446,1,0),0)</f>
        <v>0</v>
      </c>
      <c r="R446">
        <f>IFERROR(IF(VLOOKUP($B446,Spirits!$A:$A,1,0)=$B446,1,0),0)</f>
        <v>1</v>
      </c>
      <c r="S446" s="7">
        <f t="shared" si="7"/>
        <v>1</v>
      </c>
      <c r="U446" t="e">
        <f>VLOOKUP(B446,'Packaged Beer &amp; Cider'!$A$4:$A$28,1,FALSE)</f>
        <v>#N/A</v>
      </c>
    </row>
    <row r="447" spans="1:21" x14ac:dyDescent="0.25">
      <c r="A447" s="3">
        <v>236</v>
      </c>
      <c r="B447" s="4" t="s">
        <v>265</v>
      </c>
      <c r="C447" s="3">
        <v>755</v>
      </c>
      <c r="D447" s="4" t="s">
        <v>266</v>
      </c>
      <c r="E447" s="3">
        <v>40</v>
      </c>
      <c r="F447" s="4" t="s">
        <v>1304</v>
      </c>
      <c r="G447" s="3">
        <v>0.7</v>
      </c>
      <c r="H447" s="5"/>
      <c r="I447" s="6">
        <v>19.28</v>
      </c>
      <c r="J447" s="4" t="s">
        <v>174</v>
      </c>
      <c r="K447" s="6">
        <v>14.14</v>
      </c>
      <c r="L447" s="6"/>
      <c r="M447" s="6"/>
      <c r="N447" s="6"/>
      <c r="O447" s="6">
        <v>14.476000000000001</v>
      </c>
      <c r="P447">
        <f>IFERROR(IF(VLOOKUP(B447,'Packaged Beer &amp; Cider'!A:A,1,0)=B447,1,0),0)</f>
        <v>0</v>
      </c>
      <c r="Q447">
        <f>IFERROR(IF(VLOOKUP($B447,Wines!$A:$A,1,0)=$B447,1,0),0)</f>
        <v>0</v>
      </c>
      <c r="R447">
        <f>IFERROR(IF(VLOOKUP($B447,Spirits!$A:$A,1,0)=$B447,1,0),0)</f>
        <v>1</v>
      </c>
      <c r="S447" s="7">
        <f t="shared" si="7"/>
        <v>1</v>
      </c>
      <c r="U447" t="e">
        <f>VLOOKUP(B447,'Packaged Beer &amp; Cider'!$A$4:$A$28,1,FALSE)</f>
        <v>#N/A</v>
      </c>
    </row>
    <row r="448" spans="1:21" x14ac:dyDescent="0.25">
      <c r="A448" s="3">
        <v>5463</v>
      </c>
      <c r="B448" s="4" t="s">
        <v>500</v>
      </c>
      <c r="C448" s="3">
        <v>31415</v>
      </c>
      <c r="D448" s="4" t="s">
        <v>501</v>
      </c>
      <c r="E448" s="3">
        <v>40</v>
      </c>
      <c r="F448" s="4" t="s">
        <v>1304</v>
      </c>
      <c r="G448" s="3">
        <v>1.5</v>
      </c>
      <c r="H448" s="5"/>
      <c r="I448" s="6">
        <v>39.909999999999997</v>
      </c>
      <c r="J448" s="4" t="s">
        <v>174</v>
      </c>
      <c r="K448" s="6">
        <v>31.82</v>
      </c>
      <c r="L448" s="6"/>
      <c r="M448" s="6"/>
      <c r="N448" s="6"/>
      <c r="O448" s="6">
        <v>32.54</v>
      </c>
      <c r="P448">
        <f>IFERROR(IF(VLOOKUP(B448,'Packaged Beer &amp; Cider'!A:A,1,0)=B448,1,0),0)</f>
        <v>0</v>
      </c>
      <c r="Q448">
        <f>IFERROR(IF(VLOOKUP($B448,Wines!$A:$A,1,0)=$B448,1,0),0)</f>
        <v>0</v>
      </c>
      <c r="R448">
        <f>IFERROR(IF(VLOOKUP($B448,Spirits!$A:$A,1,0)=$B448,1,0),0)</f>
        <v>1</v>
      </c>
      <c r="S448" s="7">
        <f t="shared" si="7"/>
        <v>1</v>
      </c>
      <c r="U448" t="e">
        <f>VLOOKUP(B448,'Packaged Beer &amp; Cider'!$A$4:$A$28,1,FALSE)</f>
        <v>#N/A</v>
      </c>
    </row>
    <row r="449" spans="1:21" x14ac:dyDescent="0.25">
      <c r="A449" s="3">
        <v>11504</v>
      </c>
      <c r="B449" s="4" t="s">
        <v>502</v>
      </c>
      <c r="C449" s="3">
        <v>84942</v>
      </c>
      <c r="D449" s="4" t="s">
        <v>503</v>
      </c>
      <c r="E449" s="3">
        <v>37.5</v>
      </c>
      <c r="F449" s="4" t="s">
        <v>1304</v>
      </c>
      <c r="G449" s="3">
        <v>0.7</v>
      </c>
      <c r="H449" s="5"/>
      <c r="I449" s="6">
        <v>19.28</v>
      </c>
      <c r="J449" s="4" t="s">
        <v>174</v>
      </c>
      <c r="K449" s="6">
        <v>14.97</v>
      </c>
      <c r="L449" s="6"/>
      <c r="M449" s="6"/>
      <c r="N449" s="6"/>
      <c r="O449" s="6">
        <v>15.306000000000001</v>
      </c>
      <c r="P449">
        <f>IFERROR(IF(VLOOKUP(B449,'Packaged Beer &amp; Cider'!A:A,1,0)=B449,1,0),0)</f>
        <v>0</v>
      </c>
      <c r="Q449">
        <f>IFERROR(IF(VLOOKUP($B449,Wines!$A:$A,1,0)=$B449,1,0),0)</f>
        <v>0</v>
      </c>
      <c r="R449">
        <f>IFERROR(IF(VLOOKUP($B449,Spirits!$A:$A,1,0)=$B449,1,0),0)</f>
        <v>1</v>
      </c>
      <c r="S449" s="7">
        <f t="shared" si="7"/>
        <v>1</v>
      </c>
      <c r="U449" t="e">
        <f>VLOOKUP(B449,'Packaged Beer &amp; Cider'!$A$4:$A$28,1,FALSE)</f>
        <v>#N/A</v>
      </c>
    </row>
    <row r="450" spans="1:21" x14ac:dyDescent="0.25">
      <c r="A450" s="3">
        <v>10966</v>
      </c>
      <c r="B450" s="4" t="s">
        <v>187</v>
      </c>
      <c r="C450" s="3">
        <v>36380</v>
      </c>
      <c r="D450" s="4" t="s">
        <v>188</v>
      </c>
      <c r="E450" s="3">
        <v>41.6</v>
      </c>
      <c r="F450" s="4" t="s">
        <v>189</v>
      </c>
      <c r="G450" s="3">
        <v>0.7</v>
      </c>
      <c r="H450" s="5"/>
      <c r="I450" s="6">
        <v>25.81</v>
      </c>
      <c r="J450" s="4" t="s">
        <v>174</v>
      </c>
      <c r="K450" s="6">
        <v>19.45</v>
      </c>
      <c r="L450" s="6"/>
      <c r="M450" s="6"/>
      <c r="N450" s="6"/>
      <c r="O450" s="6">
        <v>19.785999999999998</v>
      </c>
      <c r="P450">
        <f>IFERROR(IF(VLOOKUP(B450,'Packaged Beer &amp; Cider'!A:A,1,0)=B450,1,0),0)</f>
        <v>0</v>
      </c>
      <c r="Q450">
        <f>IFERROR(IF(VLOOKUP($B450,Wines!$A:$A,1,0)=$B450,1,0),0)</f>
        <v>0</v>
      </c>
      <c r="R450">
        <f>IFERROR(IF(VLOOKUP($B450,Spirits!$A:$A,1,0)=$B450,1,0),0)</f>
        <v>1</v>
      </c>
      <c r="S450" s="7">
        <f t="shared" si="7"/>
        <v>1</v>
      </c>
      <c r="U450" t="e">
        <f>VLOOKUP(B450,'Packaged Beer &amp; Cider'!$A$4:$A$28,1,FALSE)</f>
        <v>#N/A</v>
      </c>
    </row>
    <row r="451" spans="1:21" x14ac:dyDescent="0.25">
      <c r="A451" s="3">
        <v>11451</v>
      </c>
      <c r="B451" s="4" t="s">
        <v>504</v>
      </c>
      <c r="C451" s="3">
        <v>77224</v>
      </c>
      <c r="D451" s="4" t="s">
        <v>505</v>
      </c>
      <c r="E451" s="3">
        <v>40.4</v>
      </c>
      <c r="F451" s="4" t="s">
        <v>189</v>
      </c>
      <c r="G451" s="3">
        <v>0.5</v>
      </c>
      <c r="H451" s="5"/>
      <c r="I451" s="6">
        <v>22.05</v>
      </c>
      <c r="J451" s="4" t="s">
        <v>174</v>
      </c>
      <c r="K451" s="6">
        <v>16.8</v>
      </c>
      <c r="L451" s="6"/>
      <c r="M451" s="6"/>
      <c r="N451" s="6"/>
      <c r="O451" s="6">
        <v>16.189999999999998</v>
      </c>
      <c r="P451">
        <f>IFERROR(IF(VLOOKUP(B451,'Packaged Beer &amp; Cider'!A:A,1,0)=B451,1,0),0)</f>
        <v>0</v>
      </c>
      <c r="Q451">
        <f>IFERROR(IF(VLOOKUP($B451,Wines!$A:$A,1,0)=$B451,1,0),0)</f>
        <v>0</v>
      </c>
      <c r="R451">
        <f>IFERROR(IF(VLOOKUP($B451,Spirits!$A:$A,1,0)=$B451,1,0),0)</f>
        <v>1</v>
      </c>
      <c r="S451" s="7">
        <f t="shared" si="7"/>
        <v>1</v>
      </c>
      <c r="U451" t="e">
        <f>VLOOKUP(B451,'Packaged Beer &amp; Cider'!$A$4:$A$28,1,FALSE)</f>
        <v>#N/A</v>
      </c>
    </row>
    <row r="452" spans="1:21" x14ac:dyDescent="0.25">
      <c r="A452" s="3">
        <v>11183</v>
      </c>
      <c r="B452" s="4" t="s">
        <v>215</v>
      </c>
      <c r="C452" s="3">
        <v>62347</v>
      </c>
      <c r="D452" s="4" t="s">
        <v>216</v>
      </c>
      <c r="E452" s="3">
        <v>29</v>
      </c>
      <c r="F452" s="4" t="s">
        <v>189</v>
      </c>
      <c r="G452" s="3">
        <v>0.5</v>
      </c>
      <c r="H452" s="5"/>
      <c r="I452" s="6">
        <v>20.96</v>
      </c>
      <c r="J452" s="4" t="s">
        <v>174</v>
      </c>
      <c r="K452" s="6">
        <v>15.66</v>
      </c>
      <c r="L452" s="6"/>
      <c r="M452" s="6"/>
      <c r="N452" s="6"/>
      <c r="O452" s="6">
        <v>15.9</v>
      </c>
      <c r="P452">
        <f>IFERROR(IF(VLOOKUP(B452,'Packaged Beer &amp; Cider'!A:A,1,0)=B452,1,0),0)</f>
        <v>0</v>
      </c>
      <c r="Q452">
        <f>IFERROR(IF(VLOOKUP($B452,Wines!$A:$A,1,0)=$B452,1,0),0)</f>
        <v>0</v>
      </c>
      <c r="R452">
        <f>IFERROR(IF(VLOOKUP($B452,Spirits!$A:$A,1,0)=$B452,1,0),0)</f>
        <v>1</v>
      </c>
      <c r="S452" s="7">
        <f t="shared" si="7"/>
        <v>1</v>
      </c>
      <c r="U452" t="e">
        <f>VLOOKUP(B452,'Packaged Beer &amp; Cider'!$A$4:$A$28,1,FALSE)</f>
        <v>#N/A</v>
      </c>
    </row>
    <row r="453" spans="1:21" x14ac:dyDescent="0.25">
      <c r="A453" s="3">
        <v>2670</v>
      </c>
      <c r="B453" s="4" t="s">
        <v>278</v>
      </c>
      <c r="C453" s="3">
        <v>3736</v>
      </c>
      <c r="D453" s="4" t="s">
        <v>279</v>
      </c>
      <c r="E453" s="3">
        <v>43.1</v>
      </c>
      <c r="F453" s="4" t="s">
        <v>107</v>
      </c>
      <c r="G453" s="3">
        <v>0.7</v>
      </c>
      <c r="H453" s="5"/>
      <c r="I453" s="6">
        <v>19.829999999999998</v>
      </c>
      <c r="J453" s="4" t="s">
        <v>174</v>
      </c>
      <c r="K453" s="6">
        <v>14.75</v>
      </c>
      <c r="L453" s="6"/>
      <c r="M453" s="6"/>
      <c r="N453" s="6"/>
      <c r="O453" s="6">
        <v>15.086</v>
      </c>
      <c r="P453">
        <f>IFERROR(IF(VLOOKUP(B453,'Packaged Beer &amp; Cider'!A:A,1,0)=B453,1,0),0)</f>
        <v>0</v>
      </c>
      <c r="Q453">
        <f>IFERROR(IF(VLOOKUP($B453,Wines!$A:$A,1,0)=$B453,1,0),0)</f>
        <v>0</v>
      </c>
      <c r="R453">
        <f>IFERROR(IF(VLOOKUP($B453,Spirits!$A:$A,1,0)=$B453,1,0),0)</f>
        <v>1</v>
      </c>
      <c r="S453" s="7">
        <f t="shared" si="7"/>
        <v>1</v>
      </c>
      <c r="U453" t="e">
        <f>VLOOKUP(B453,'Packaged Beer &amp; Cider'!$A$4:$A$28,1,FALSE)</f>
        <v>#N/A</v>
      </c>
    </row>
    <row r="454" spans="1:21" x14ac:dyDescent="0.25">
      <c r="A454" s="3">
        <v>10218</v>
      </c>
      <c r="B454" s="4" t="s">
        <v>175</v>
      </c>
      <c r="C454" s="3">
        <v>47739</v>
      </c>
      <c r="D454" s="4" t="s">
        <v>176</v>
      </c>
      <c r="E454" s="3">
        <v>47.3</v>
      </c>
      <c r="F454" s="4" t="s">
        <v>107</v>
      </c>
      <c r="G454" s="3">
        <v>0.7</v>
      </c>
      <c r="H454" s="5"/>
      <c r="I454" s="6">
        <v>26.9</v>
      </c>
      <c r="J454" s="4" t="s">
        <v>174</v>
      </c>
      <c r="K454" s="6">
        <v>22.43</v>
      </c>
      <c r="L454" s="6"/>
      <c r="M454" s="6"/>
      <c r="N454" s="6"/>
      <c r="O454" s="6">
        <v>22.765999999999998</v>
      </c>
      <c r="P454">
        <f>IFERROR(IF(VLOOKUP(B454,'Packaged Beer &amp; Cider'!A:A,1,0)=B454,1,0),0)</f>
        <v>0</v>
      </c>
      <c r="Q454">
        <f>IFERROR(IF(VLOOKUP($B454,Wines!$A:$A,1,0)=$B454,1,0),0)</f>
        <v>0</v>
      </c>
      <c r="R454">
        <f>IFERROR(IF(VLOOKUP($B454,Spirits!$A:$A,1,0)=$B454,1,0),0)</f>
        <v>1</v>
      </c>
      <c r="S454" s="7">
        <f t="shared" si="7"/>
        <v>1</v>
      </c>
      <c r="U454" t="e">
        <f>VLOOKUP(B454,'Packaged Beer &amp; Cider'!$A$4:$A$28,1,FALSE)</f>
        <v>#N/A</v>
      </c>
    </row>
    <row r="455" spans="1:21" x14ac:dyDescent="0.25">
      <c r="A455" s="3">
        <v>11299</v>
      </c>
      <c r="B455" s="4" t="s">
        <v>506</v>
      </c>
      <c r="C455" s="3">
        <v>77676</v>
      </c>
      <c r="D455" s="4" t="s">
        <v>507</v>
      </c>
      <c r="E455" s="3">
        <v>41.3</v>
      </c>
      <c r="F455" s="4" t="s">
        <v>107</v>
      </c>
      <c r="G455" s="3">
        <v>0.7</v>
      </c>
      <c r="H455" s="5"/>
      <c r="I455" s="6">
        <v>24.13</v>
      </c>
      <c r="J455" s="4" t="s">
        <v>174</v>
      </c>
      <c r="K455" s="6">
        <v>18.64</v>
      </c>
      <c r="L455" s="6"/>
      <c r="M455" s="6"/>
      <c r="N455" s="6"/>
      <c r="O455" s="6">
        <v>18.975999999999999</v>
      </c>
      <c r="P455">
        <f>IFERROR(IF(VLOOKUP(B455,'Packaged Beer &amp; Cider'!A:A,1,0)=B455,1,0),0)</f>
        <v>0</v>
      </c>
      <c r="Q455">
        <f>IFERROR(IF(VLOOKUP($B455,Wines!$A:$A,1,0)=$B455,1,0),0)</f>
        <v>0</v>
      </c>
      <c r="R455">
        <f>IFERROR(IF(VLOOKUP($B455,Spirits!$A:$A,1,0)=$B455,1,0),0)</f>
        <v>1</v>
      </c>
      <c r="S455" s="7">
        <f t="shared" si="7"/>
        <v>1</v>
      </c>
      <c r="U455" t="e">
        <f>VLOOKUP(B455,'Packaged Beer &amp; Cider'!$A$4:$A$28,1,FALSE)</f>
        <v>#N/A</v>
      </c>
    </row>
    <row r="456" spans="1:21" x14ac:dyDescent="0.25">
      <c r="A456" s="3">
        <v>11542</v>
      </c>
      <c r="B456" s="4" t="s">
        <v>2018</v>
      </c>
      <c r="C456" s="3">
        <v>87510</v>
      </c>
      <c r="D456" s="4" t="s">
        <v>2019</v>
      </c>
      <c r="E456" s="3">
        <v>41</v>
      </c>
      <c r="F456" s="4" t="s">
        <v>107</v>
      </c>
      <c r="G456" s="3">
        <v>0.7</v>
      </c>
      <c r="H456" s="5"/>
      <c r="I456" s="6">
        <v>24.13</v>
      </c>
      <c r="J456" s="4" t="s">
        <v>174</v>
      </c>
      <c r="K456" s="6">
        <v>18.760000000000002</v>
      </c>
      <c r="L456" s="6"/>
      <c r="M456" s="6"/>
      <c r="N456" s="6"/>
      <c r="O456" s="6">
        <v>19.096</v>
      </c>
      <c r="P456">
        <f>IFERROR(IF(VLOOKUP(B456,'Packaged Beer &amp; Cider'!A:A,1,0)=B456,1,0),0)</f>
        <v>0</v>
      </c>
      <c r="Q456">
        <f>IFERROR(IF(VLOOKUP($B456,Wines!$A:$A,1,0)=$B456,1,0),0)</f>
        <v>0</v>
      </c>
      <c r="R456">
        <f>IFERROR(IF(VLOOKUP($B456,Spirits!$A:$A,1,0)=$B456,1,0),0)</f>
        <v>1</v>
      </c>
      <c r="S456" s="7">
        <f t="shared" si="7"/>
        <v>1</v>
      </c>
      <c r="U456" t="e">
        <f>VLOOKUP(B456,'Packaged Beer &amp; Cider'!$A$4:$A$28,1,FALSE)</f>
        <v>#N/A</v>
      </c>
    </row>
    <row r="457" spans="1:21" x14ac:dyDescent="0.25">
      <c r="A457" s="3">
        <v>11567</v>
      </c>
      <c r="B457" s="4" t="s">
        <v>2020</v>
      </c>
      <c r="C457" s="3">
        <v>87588</v>
      </c>
      <c r="D457" s="4" t="s">
        <v>2021</v>
      </c>
      <c r="E457" s="3">
        <v>41</v>
      </c>
      <c r="F457" s="4" t="s">
        <v>107</v>
      </c>
      <c r="G457" s="3">
        <v>0.7</v>
      </c>
      <c r="H457" s="5"/>
      <c r="I457" s="6">
        <v>24.13</v>
      </c>
      <c r="J457" s="4" t="s">
        <v>174</v>
      </c>
      <c r="K457" s="6">
        <v>18.760000000000002</v>
      </c>
      <c r="L457" s="6"/>
      <c r="M457" s="6"/>
      <c r="N457" s="6"/>
      <c r="O457" s="6">
        <v>19.096</v>
      </c>
      <c r="P457">
        <f>IFERROR(IF(VLOOKUP(B457,'Packaged Beer &amp; Cider'!A:A,1,0)=B457,1,0),0)</f>
        <v>0</v>
      </c>
      <c r="Q457">
        <f>IFERROR(IF(VLOOKUP($B457,Wines!$A:$A,1,0)=$B457,1,0),0)</f>
        <v>0</v>
      </c>
      <c r="R457">
        <f>IFERROR(IF(VLOOKUP($B457,Spirits!$A:$A,1,0)=$B457,1,0),0)</f>
        <v>1</v>
      </c>
      <c r="S457" s="7">
        <f t="shared" si="7"/>
        <v>1</v>
      </c>
      <c r="U457" t="e">
        <f>VLOOKUP(B457,'Packaged Beer &amp; Cider'!$A$4:$A$28,1,FALSE)</f>
        <v>#N/A</v>
      </c>
    </row>
    <row r="458" spans="1:21" x14ac:dyDescent="0.25">
      <c r="A458" s="3">
        <v>11122</v>
      </c>
      <c r="B458" s="4" t="s">
        <v>203</v>
      </c>
      <c r="C458" s="3">
        <v>59628</v>
      </c>
      <c r="D458" s="4" t="s">
        <v>204</v>
      </c>
      <c r="E458" s="3">
        <v>42</v>
      </c>
      <c r="F458" s="4" t="s">
        <v>43</v>
      </c>
      <c r="G458" s="3">
        <v>0.7</v>
      </c>
      <c r="H458" s="5"/>
      <c r="I458" s="6">
        <v>26.18</v>
      </c>
      <c r="J458" s="4" t="s">
        <v>174</v>
      </c>
      <c r="K458" s="6">
        <v>20.059999999999999</v>
      </c>
      <c r="L458" s="6"/>
      <c r="M458" s="6"/>
      <c r="N458" s="6"/>
      <c r="O458" s="6">
        <v>20.395999999999997</v>
      </c>
      <c r="P458">
        <f>IFERROR(IF(VLOOKUP(B458,'Packaged Beer &amp; Cider'!A:A,1,0)=B458,1,0),0)</f>
        <v>0</v>
      </c>
      <c r="Q458">
        <f>IFERROR(IF(VLOOKUP($B458,Wines!$A:$A,1,0)=$B458,1,0),0)</f>
        <v>0</v>
      </c>
      <c r="R458">
        <f>IFERROR(IF(VLOOKUP($B458,Spirits!$A:$A,1,0)=$B458,1,0),0)</f>
        <v>1</v>
      </c>
      <c r="S458" s="7">
        <f t="shared" si="7"/>
        <v>1</v>
      </c>
      <c r="U458" t="e">
        <f>VLOOKUP(B458,'Packaged Beer &amp; Cider'!$A$4:$A$28,1,FALSE)</f>
        <v>#N/A</v>
      </c>
    </row>
    <row r="459" spans="1:21" x14ac:dyDescent="0.25">
      <c r="A459" s="3">
        <v>11180</v>
      </c>
      <c r="B459" s="4" t="s">
        <v>208</v>
      </c>
      <c r="C459" s="3">
        <v>62292</v>
      </c>
      <c r="D459" s="4" t="s">
        <v>209</v>
      </c>
      <c r="E459" s="3">
        <v>42</v>
      </c>
      <c r="F459" s="4" t="s">
        <v>210</v>
      </c>
      <c r="G459" s="3">
        <v>0.7</v>
      </c>
      <c r="H459" s="5"/>
      <c r="I459" s="6">
        <v>21.44</v>
      </c>
      <c r="J459" s="4" t="s">
        <v>174</v>
      </c>
      <c r="K459" s="6">
        <v>16.09</v>
      </c>
      <c r="L459" s="6"/>
      <c r="M459" s="6"/>
      <c r="N459" s="6"/>
      <c r="O459" s="6">
        <v>16.425999999999998</v>
      </c>
      <c r="P459">
        <f>IFERROR(IF(VLOOKUP(B459,'Packaged Beer &amp; Cider'!A:A,1,0)=B459,1,0),0)</f>
        <v>0</v>
      </c>
      <c r="Q459">
        <f>IFERROR(IF(VLOOKUP($B459,Wines!$A:$A,1,0)=$B459,1,0),0)</f>
        <v>0</v>
      </c>
      <c r="R459">
        <f>IFERROR(IF(VLOOKUP($B459,Spirits!$A:$A,1,0)=$B459,1,0),0)</f>
        <v>1</v>
      </c>
      <c r="S459" s="7">
        <f t="shared" si="7"/>
        <v>1</v>
      </c>
      <c r="U459" t="e">
        <f>VLOOKUP(B459,'Packaged Beer &amp; Cider'!$A$4:$A$28,1,FALSE)</f>
        <v>#N/A</v>
      </c>
    </row>
    <row r="460" spans="1:21" x14ac:dyDescent="0.25">
      <c r="A460" s="3">
        <v>11181</v>
      </c>
      <c r="B460" s="4" t="s">
        <v>211</v>
      </c>
      <c r="C460" s="3">
        <v>62345</v>
      </c>
      <c r="D460" s="4" t="s">
        <v>212</v>
      </c>
      <c r="E460" s="3">
        <v>43</v>
      </c>
      <c r="F460" s="4" t="s">
        <v>210</v>
      </c>
      <c r="G460" s="3">
        <v>0.7</v>
      </c>
      <c r="H460" s="5"/>
      <c r="I460" s="6">
        <v>23.15</v>
      </c>
      <c r="J460" s="4" t="s">
        <v>174</v>
      </c>
      <c r="K460" s="6">
        <v>18.03</v>
      </c>
      <c r="L460" s="6"/>
      <c r="M460" s="6"/>
      <c r="N460" s="6"/>
      <c r="O460" s="6">
        <v>18.366</v>
      </c>
      <c r="P460">
        <f>IFERROR(IF(VLOOKUP(B460,'Packaged Beer &amp; Cider'!A:A,1,0)=B460,1,0),0)</f>
        <v>0</v>
      </c>
      <c r="Q460">
        <f>IFERROR(IF(VLOOKUP($B460,Wines!$A:$A,1,0)=$B460,1,0),0)</f>
        <v>0</v>
      </c>
      <c r="R460">
        <f>IFERROR(IF(VLOOKUP($B460,Spirits!$A:$A,1,0)=$B460,1,0),0)</f>
        <v>1</v>
      </c>
      <c r="S460" s="7">
        <f t="shared" si="7"/>
        <v>1</v>
      </c>
      <c r="U460" t="e">
        <f>VLOOKUP(B460,'Packaged Beer &amp; Cider'!$A$4:$A$28,1,FALSE)</f>
        <v>#N/A</v>
      </c>
    </row>
    <row r="461" spans="1:21" x14ac:dyDescent="0.25">
      <c r="A461" s="3">
        <v>11182</v>
      </c>
      <c r="B461" s="4" t="s">
        <v>213</v>
      </c>
      <c r="C461" s="3">
        <v>62346</v>
      </c>
      <c r="D461" s="4" t="s">
        <v>214</v>
      </c>
      <c r="E461" s="3">
        <v>43</v>
      </c>
      <c r="F461" s="4" t="s">
        <v>210</v>
      </c>
      <c r="G461" s="3">
        <v>0.7</v>
      </c>
      <c r="H461" s="5"/>
      <c r="I461" s="6">
        <v>23.15</v>
      </c>
      <c r="J461" s="4" t="s">
        <v>174</v>
      </c>
      <c r="K461" s="6">
        <v>17.57</v>
      </c>
      <c r="L461" s="6"/>
      <c r="M461" s="6"/>
      <c r="N461" s="6"/>
      <c r="O461" s="6">
        <v>17.905999999999999</v>
      </c>
      <c r="P461">
        <f>IFERROR(IF(VLOOKUP(B461,'Packaged Beer &amp; Cider'!A:A,1,0)=B461,1,0),0)</f>
        <v>0</v>
      </c>
      <c r="Q461">
        <f>IFERROR(IF(VLOOKUP($B461,Wines!$A:$A,1,0)=$B461,1,0),0)</f>
        <v>0</v>
      </c>
      <c r="R461">
        <f>IFERROR(IF(VLOOKUP($B461,Spirits!$A:$A,1,0)=$B461,1,0),0)</f>
        <v>1</v>
      </c>
      <c r="S461" s="7">
        <f t="shared" si="7"/>
        <v>1</v>
      </c>
      <c r="U461" t="e">
        <f>VLOOKUP(B461,'Packaged Beer &amp; Cider'!$A$4:$A$28,1,FALSE)</f>
        <v>#N/A</v>
      </c>
    </row>
    <row r="462" spans="1:21" x14ac:dyDescent="0.25">
      <c r="A462" s="3">
        <v>11260</v>
      </c>
      <c r="B462" s="4" t="s">
        <v>230</v>
      </c>
      <c r="C462" s="3">
        <v>75000</v>
      </c>
      <c r="D462" s="4" t="s">
        <v>231</v>
      </c>
      <c r="E462" s="3">
        <v>43</v>
      </c>
      <c r="F462" s="4" t="s">
        <v>210</v>
      </c>
      <c r="G462" s="3">
        <v>0.7</v>
      </c>
      <c r="H462" s="5"/>
      <c r="I462" s="6">
        <v>23.15</v>
      </c>
      <c r="J462" s="4" t="s">
        <v>174</v>
      </c>
      <c r="K462" s="6">
        <v>17.5</v>
      </c>
      <c r="L462" s="6"/>
      <c r="M462" s="6"/>
      <c r="N462" s="6"/>
      <c r="O462" s="6">
        <v>17.835999999999999</v>
      </c>
      <c r="P462">
        <f>IFERROR(IF(VLOOKUP(B462,'Packaged Beer &amp; Cider'!A:A,1,0)=B462,1,0),0)</f>
        <v>0</v>
      </c>
      <c r="Q462">
        <f>IFERROR(IF(VLOOKUP($B462,Wines!$A:$A,1,0)=$B462,1,0),0)</f>
        <v>0</v>
      </c>
      <c r="R462">
        <f>IFERROR(IF(VLOOKUP($B462,Spirits!$A:$A,1,0)=$B462,1,0),0)</f>
        <v>1</v>
      </c>
      <c r="S462" s="7">
        <f t="shared" si="7"/>
        <v>1</v>
      </c>
      <c r="U462" t="e">
        <f>VLOOKUP(B462,'Packaged Beer &amp; Cider'!$A$4:$A$28,1,FALSE)</f>
        <v>#N/A</v>
      </c>
    </row>
    <row r="463" spans="1:21" x14ac:dyDescent="0.25">
      <c r="A463" s="3">
        <v>11261</v>
      </c>
      <c r="B463" s="4" t="s">
        <v>232</v>
      </c>
      <c r="C463" s="3">
        <v>75994</v>
      </c>
      <c r="D463" s="4" t="s">
        <v>233</v>
      </c>
      <c r="E463" s="3">
        <v>43</v>
      </c>
      <c r="F463" s="4" t="s">
        <v>210</v>
      </c>
      <c r="G463" s="3">
        <v>0.7</v>
      </c>
      <c r="H463" s="5"/>
      <c r="I463" s="6">
        <v>23.15</v>
      </c>
      <c r="J463" s="4" t="s">
        <v>174</v>
      </c>
      <c r="K463" s="6">
        <v>17.5</v>
      </c>
      <c r="L463" s="6"/>
      <c r="M463" s="6"/>
      <c r="N463" s="6"/>
      <c r="O463" s="6">
        <v>17.835999999999999</v>
      </c>
      <c r="P463">
        <f>IFERROR(IF(VLOOKUP(B463,'Packaged Beer &amp; Cider'!A:A,1,0)=B463,1,0),0)</f>
        <v>0</v>
      </c>
      <c r="Q463">
        <f>IFERROR(IF(VLOOKUP($B463,Wines!$A:$A,1,0)=$B463,1,0),0)</f>
        <v>0</v>
      </c>
      <c r="R463">
        <f>IFERROR(IF(VLOOKUP($B463,Spirits!$A:$A,1,0)=$B463,1,0),0)</f>
        <v>1</v>
      </c>
      <c r="S463" s="7">
        <f t="shared" si="7"/>
        <v>1</v>
      </c>
      <c r="U463" t="e">
        <f>VLOOKUP(B463,'Packaged Beer &amp; Cider'!$A$4:$A$28,1,FALSE)</f>
        <v>#N/A</v>
      </c>
    </row>
    <row r="464" spans="1:21" x14ac:dyDescent="0.25">
      <c r="A464" s="3">
        <v>11349</v>
      </c>
      <c r="B464" s="4" t="s">
        <v>508</v>
      </c>
      <c r="C464" s="3">
        <v>78924</v>
      </c>
      <c r="D464" s="4" t="s">
        <v>509</v>
      </c>
      <c r="E464" s="3">
        <v>43</v>
      </c>
      <c r="F464" s="4" t="s">
        <v>210</v>
      </c>
      <c r="G464" s="3">
        <v>0.7</v>
      </c>
      <c r="H464" s="5"/>
      <c r="I464" s="6">
        <v>23.15</v>
      </c>
      <c r="J464" s="4" t="s">
        <v>174</v>
      </c>
      <c r="K464" s="6">
        <v>15.84</v>
      </c>
      <c r="L464" s="6"/>
      <c r="M464" s="6"/>
      <c r="N464" s="6"/>
      <c r="O464" s="6">
        <v>16.175999999999998</v>
      </c>
      <c r="P464">
        <f>IFERROR(IF(VLOOKUP(B464,'Packaged Beer &amp; Cider'!A:A,1,0)=B464,1,0),0)</f>
        <v>0</v>
      </c>
      <c r="Q464">
        <f>IFERROR(IF(VLOOKUP($B464,Wines!$A:$A,1,0)=$B464,1,0),0)</f>
        <v>0</v>
      </c>
      <c r="R464">
        <f>IFERROR(IF(VLOOKUP($B464,Spirits!$A:$A,1,0)=$B464,1,0),0)</f>
        <v>1</v>
      </c>
      <c r="S464" s="7">
        <f t="shared" si="7"/>
        <v>1</v>
      </c>
      <c r="U464" t="e">
        <f>VLOOKUP(B464,'Packaged Beer &amp; Cider'!$A$4:$A$28,1,FALSE)</f>
        <v>#N/A</v>
      </c>
    </row>
    <row r="465" spans="1:21" x14ac:dyDescent="0.25">
      <c r="A465" s="3">
        <v>11399</v>
      </c>
      <c r="B465" s="4" t="s">
        <v>510</v>
      </c>
      <c r="C465" s="3">
        <v>80081</v>
      </c>
      <c r="D465" s="4" t="s">
        <v>511</v>
      </c>
      <c r="E465" s="3">
        <v>43</v>
      </c>
      <c r="F465" s="4" t="s">
        <v>210</v>
      </c>
      <c r="G465" s="3">
        <v>0.7</v>
      </c>
      <c r="H465" s="5"/>
      <c r="I465" s="6">
        <v>23.15</v>
      </c>
      <c r="J465" s="4" t="s">
        <v>174</v>
      </c>
      <c r="K465" s="6">
        <v>17.79</v>
      </c>
      <c r="L465" s="6"/>
      <c r="M465" s="6"/>
      <c r="N465" s="6"/>
      <c r="O465" s="6">
        <v>18.125999999999998</v>
      </c>
      <c r="P465">
        <f>IFERROR(IF(VLOOKUP(B465,'Packaged Beer &amp; Cider'!A:A,1,0)=B465,1,0),0)</f>
        <v>0</v>
      </c>
      <c r="Q465">
        <f>IFERROR(IF(VLOOKUP($B465,Wines!$A:$A,1,0)=$B465,1,0),0)</f>
        <v>0</v>
      </c>
      <c r="R465">
        <f>IFERROR(IF(VLOOKUP($B465,Spirits!$A:$A,1,0)=$B465,1,0),0)</f>
        <v>1</v>
      </c>
      <c r="S465" s="7">
        <f t="shared" si="7"/>
        <v>1</v>
      </c>
      <c r="U465" t="e">
        <f>VLOOKUP(B465,'Packaged Beer &amp; Cider'!$A$4:$A$28,1,FALSE)</f>
        <v>#N/A</v>
      </c>
    </row>
    <row r="466" spans="1:21" x14ac:dyDescent="0.25">
      <c r="A466" s="3">
        <v>11464</v>
      </c>
      <c r="B466" s="4" t="s">
        <v>512</v>
      </c>
      <c r="C466" s="3">
        <v>82800</v>
      </c>
      <c r="D466" s="4" t="s">
        <v>513</v>
      </c>
      <c r="E466" s="3">
        <v>43</v>
      </c>
      <c r="F466" s="4" t="s">
        <v>210</v>
      </c>
      <c r="G466" s="3">
        <v>0.7</v>
      </c>
      <c r="H466" s="5"/>
      <c r="I466" s="6">
        <v>23.15</v>
      </c>
      <c r="J466" s="4" t="s">
        <v>174</v>
      </c>
      <c r="K466" s="6">
        <v>17.71</v>
      </c>
      <c r="L466" s="6"/>
      <c r="M466" s="6"/>
      <c r="N466" s="6"/>
      <c r="O466" s="6">
        <v>18.045999999999999</v>
      </c>
      <c r="P466">
        <f>IFERROR(IF(VLOOKUP(B466,'Packaged Beer &amp; Cider'!A:A,1,0)=B466,1,0),0)</f>
        <v>0</v>
      </c>
      <c r="Q466">
        <f>IFERROR(IF(VLOOKUP($B466,Wines!$A:$A,1,0)=$B466,1,0),0)</f>
        <v>0</v>
      </c>
      <c r="R466">
        <f>IFERROR(IF(VLOOKUP($B466,Spirits!$A:$A,1,0)=$B466,1,0),0)</f>
        <v>1</v>
      </c>
      <c r="S466" s="7">
        <f t="shared" si="7"/>
        <v>1</v>
      </c>
      <c r="U466" t="e">
        <f>VLOOKUP(B466,'Packaged Beer &amp; Cider'!$A$4:$A$28,1,FALSE)</f>
        <v>#N/A</v>
      </c>
    </row>
    <row r="467" spans="1:21" x14ac:dyDescent="0.25">
      <c r="A467" s="3">
        <v>283</v>
      </c>
      <c r="B467" s="4" t="s">
        <v>290</v>
      </c>
      <c r="C467" s="3">
        <v>4136</v>
      </c>
      <c r="D467" s="4" t="s">
        <v>291</v>
      </c>
      <c r="E467" s="3">
        <v>23</v>
      </c>
      <c r="F467" s="4" t="s">
        <v>107</v>
      </c>
      <c r="G467" s="3">
        <v>0.7</v>
      </c>
      <c r="H467" s="5"/>
      <c r="I467" s="6">
        <v>12.59</v>
      </c>
      <c r="J467" s="4" t="s">
        <v>174</v>
      </c>
      <c r="K467" s="6">
        <v>9.35</v>
      </c>
      <c r="L467" s="6"/>
      <c r="M467" s="6"/>
      <c r="N467" s="6"/>
      <c r="O467" s="6">
        <v>9.6859999999999999</v>
      </c>
      <c r="P467">
        <f>IFERROR(IF(VLOOKUP(B467,'Packaged Beer &amp; Cider'!A:A,1,0)=B467,1,0),0)</f>
        <v>0</v>
      </c>
      <c r="Q467">
        <f>IFERROR(IF(VLOOKUP($B467,Wines!$A:$A,1,0)=$B467,1,0),0)</f>
        <v>0</v>
      </c>
      <c r="R467">
        <f>IFERROR(IF(VLOOKUP($B467,Spirits!$A:$A,1,0)=$B467,1,0),0)</f>
        <v>1</v>
      </c>
      <c r="S467" s="7">
        <f t="shared" si="7"/>
        <v>1</v>
      </c>
      <c r="U467" t="e">
        <f>VLOOKUP(B467,'Packaged Beer &amp; Cider'!$A$4:$A$28,1,FALSE)</f>
        <v>#N/A</v>
      </c>
    </row>
    <row r="468" spans="1:21" x14ac:dyDescent="0.25">
      <c r="A468" s="3">
        <v>285</v>
      </c>
      <c r="B468" s="4" t="s">
        <v>374</v>
      </c>
      <c r="C468" s="3">
        <v>1074</v>
      </c>
      <c r="D468" s="4" t="s">
        <v>375</v>
      </c>
      <c r="E468" s="3">
        <v>23</v>
      </c>
      <c r="F468" s="4" t="s">
        <v>107</v>
      </c>
      <c r="G468" s="3">
        <v>1.5</v>
      </c>
      <c r="H468" s="5"/>
      <c r="I468" s="6">
        <v>25.8</v>
      </c>
      <c r="J468" s="4" t="s">
        <v>174</v>
      </c>
      <c r="K468" s="6">
        <v>19.68</v>
      </c>
      <c r="L468" s="6"/>
      <c r="M468" s="6"/>
      <c r="N468" s="6"/>
      <c r="O468" s="6">
        <v>20.399999999999999</v>
      </c>
      <c r="P468">
        <f>IFERROR(IF(VLOOKUP(B468,'Packaged Beer &amp; Cider'!A:A,1,0)=B468,1,0),0)</f>
        <v>0</v>
      </c>
      <c r="Q468">
        <f>IFERROR(IF(VLOOKUP($B468,Wines!$A:$A,1,0)=$B468,1,0),0)</f>
        <v>0</v>
      </c>
      <c r="R468">
        <f>IFERROR(IF(VLOOKUP($B468,Spirits!$A:$A,1,0)=$B468,1,0),0)</f>
        <v>1</v>
      </c>
      <c r="S468" s="7">
        <f t="shared" si="7"/>
        <v>1</v>
      </c>
      <c r="U468" t="e">
        <f>VLOOKUP(B468,'Packaged Beer &amp; Cider'!$A$4:$A$28,1,FALSE)</f>
        <v>#N/A</v>
      </c>
    </row>
    <row r="469" spans="1:21" x14ac:dyDescent="0.25">
      <c r="A469" s="3">
        <v>188</v>
      </c>
      <c r="B469" s="4" t="s">
        <v>257</v>
      </c>
      <c r="C469" s="3">
        <v>1032</v>
      </c>
      <c r="D469" s="4" t="s">
        <v>258</v>
      </c>
      <c r="E469" s="3">
        <v>17</v>
      </c>
      <c r="F469" s="4" t="s">
        <v>107</v>
      </c>
      <c r="G469" s="3">
        <v>0.7</v>
      </c>
      <c r="H469" s="5"/>
      <c r="I469" s="6">
        <v>14.62</v>
      </c>
      <c r="J469" s="4" t="s">
        <v>174</v>
      </c>
      <c r="K469" s="6">
        <v>10.43</v>
      </c>
      <c r="L469" s="6"/>
      <c r="M469" s="6"/>
      <c r="N469" s="6"/>
      <c r="O469" s="6">
        <v>10.766</v>
      </c>
      <c r="P469">
        <f>IFERROR(IF(VLOOKUP(B469,'Packaged Beer &amp; Cider'!A:A,1,0)=B469,1,0),0)</f>
        <v>0</v>
      </c>
      <c r="Q469">
        <f>IFERROR(IF(VLOOKUP($B469,Wines!$A:$A,1,0)=$B469,1,0),0)</f>
        <v>0</v>
      </c>
      <c r="R469">
        <f>IFERROR(IF(VLOOKUP($B469,Spirits!$A:$A,1,0)=$B469,1,0),0)</f>
        <v>1</v>
      </c>
      <c r="S469" s="7">
        <f t="shared" si="7"/>
        <v>1</v>
      </c>
      <c r="U469" t="e">
        <f>VLOOKUP(B469,'Packaged Beer &amp; Cider'!$A$4:$A$28,1,FALSE)</f>
        <v>#N/A</v>
      </c>
    </row>
    <row r="470" spans="1:21" x14ac:dyDescent="0.25">
      <c r="A470" s="3">
        <v>190</v>
      </c>
      <c r="B470" s="4" t="s">
        <v>376</v>
      </c>
      <c r="C470" s="3">
        <v>3347</v>
      </c>
      <c r="D470" s="4" t="s">
        <v>377</v>
      </c>
      <c r="E470" s="3">
        <v>17</v>
      </c>
      <c r="F470" s="4" t="s">
        <v>107</v>
      </c>
      <c r="G470" s="3">
        <v>1.5</v>
      </c>
      <c r="H470" s="5"/>
      <c r="I470" s="6">
        <v>29.44</v>
      </c>
      <c r="J470" s="4" t="s">
        <v>174</v>
      </c>
      <c r="K470" s="6">
        <v>22.81</v>
      </c>
      <c r="L470" s="6"/>
      <c r="M470" s="6"/>
      <c r="N470" s="6"/>
      <c r="O470" s="6">
        <v>23.529999999999998</v>
      </c>
      <c r="P470">
        <f>IFERROR(IF(VLOOKUP(B470,'Packaged Beer &amp; Cider'!A:A,1,0)=B470,1,0),0)</f>
        <v>0</v>
      </c>
      <c r="Q470">
        <f>IFERROR(IF(VLOOKUP($B470,Wines!$A:$A,1,0)=$B470,1,0),0)</f>
        <v>0</v>
      </c>
      <c r="R470">
        <f>IFERROR(IF(VLOOKUP($B470,Spirits!$A:$A,1,0)=$B470,1,0),0)</f>
        <v>1</v>
      </c>
      <c r="S470" s="7">
        <f t="shared" si="7"/>
        <v>1</v>
      </c>
      <c r="U470" t="e">
        <f>VLOOKUP(B470,'Packaged Beer &amp; Cider'!$A$4:$A$28,1,FALSE)</f>
        <v>#N/A</v>
      </c>
    </row>
    <row r="471" spans="1:21" x14ac:dyDescent="0.25">
      <c r="A471" s="3">
        <v>192</v>
      </c>
      <c r="B471" s="4" t="s">
        <v>378</v>
      </c>
      <c r="C471" s="3">
        <v>1034</v>
      </c>
      <c r="D471" s="4" t="s">
        <v>379</v>
      </c>
      <c r="E471" s="3">
        <v>40</v>
      </c>
      <c r="F471" s="4" t="s">
        <v>184</v>
      </c>
      <c r="G471" s="3">
        <v>0.7</v>
      </c>
      <c r="H471" s="5"/>
      <c r="I471" s="6">
        <v>24.44</v>
      </c>
      <c r="J471" s="4" t="s">
        <v>174</v>
      </c>
      <c r="K471" s="6">
        <v>17.96</v>
      </c>
      <c r="L471" s="6"/>
      <c r="M471" s="6"/>
      <c r="N471" s="6"/>
      <c r="O471" s="6">
        <v>18.295999999999999</v>
      </c>
      <c r="P471">
        <f>IFERROR(IF(VLOOKUP(B471,'Packaged Beer &amp; Cider'!A:A,1,0)=B471,1,0),0)</f>
        <v>0</v>
      </c>
      <c r="Q471">
        <f>IFERROR(IF(VLOOKUP($B471,Wines!$A:$A,1,0)=$B471,1,0),0)</f>
        <v>0</v>
      </c>
      <c r="R471">
        <f>IFERROR(IF(VLOOKUP($B471,Spirits!$A:$A,1,0)=$B471,1,0),0)</f>
        <v>1</v>
      </c>
      <c r="S471" s="7">
        <f t="shared" si="7"/>
        <v>1</v>
      </c>
      <c r="U471" t="e">
        <f>VLOOKUP(B471,'Packaged Beer &amp; Cider'!$A$4:$A$28,1,FALSE)</f>
        <v>#N/A</v>
      </c>
    </row>
    <row r="472" spans="1:21" x14ac:dyDescent="0.25">
      <c r="A472" s="3">
        <v>220</v>
      </c>
      <c r="B472" s="4" t="s">
        <v>380</v>
      </c>
      <c r="C472" s="3">
        <v>45282</v>
      </c>
      <c r="D472" s="4" t="s">
        <v>381</v>
      </c>
      <c r="E472" s="3">
        <v>17</v>
      </c>
      <c r="F472" s="4" t="s">
        <v>2005</v>
      </c>
      <c r="G472" s="3">
        <v>0.5</v>
      </c>
      <c r="H472" s="5"/>
      <c r="I472" s="6">
        <v>9.33</v>
      </c>
      <c r="J472" s="4" t="s">
        <v>174</v>
      </c>
      <c r="K472" s="6">
        <v>5.69</v>
      </c>
      <c r="L472" s="6"/>
      <c r="M472" s="6"/>
      <c r="N472" s="6"/>
      <c r="O472" s="6">
        <v>5.9300000000000006</v>
      </c>
      <c r="P472">
        <f>IFERROR(IF(VLOOKUP(B472,'Packaged Beer &amp; Cider'!A:A,1,0)=B472,1,0),0)</f>
        <v>0</v>
      </c>
      <c r="Q472">
        <f>IFERROR(IF(VLOOKUP($B472,Wines!$A:$A,1,0)=$B472,1,0),0)</f>
        <v>0</v>
      </c>
      <c r="R472">
        <f>IFERROR(IF(VLOOKUP($B472,Spirits!$A:$A,1,0)=$B472,1,0),0)</f>
        <v>1</v>
      </c>
      <c r="S472" s="7">
        <f t="shared" si="7"/>
        <v>1</v>
      </c>
      <c r="U472" t="e">
        <f>VLOOKUP(B472,'Packaged Beer &amp; Cider'!$A$4:$A$28,1,FALSE)</f>
        <v>#N/A</v>
      </c>
    </row>
    <row r="473" spans="1:21" x14ac:dyDescent="0.25">
      <c r="A473" s="3">
        <v>223</v>
      </c>
      <c r="B473" s="4" t="s">
        <v>382</v>
      </c>
      <c r="C473" s="3">
        <v>45287</v>
      </c>
      <c r="D473" s="4" t="s">
        <v>383</v>
      </c>
      <c r="E473" s="3">
        <v>24</v>
      </c>
      <c r="F473" s="4" t="s">
        <v>2005</v>
      </c>
      <c r="G473" s="3">
        <v>0.5</v>
      </c>
      <c r="H473" s="5"/>
      <c r="I473" s="6">
        <v>10.35</v>
      </c>
      <c r="J473" s="4" t="s">
        <v>174</v>
      </c>
      <c r="K473" s="6">
        <v>6.42</v>
      </c>
      <c r="L473" s="6"/>
      <c r="M473" s="6"/>
      <c r="N473" s="6"/>
      <c r="O473" s="6">
        <v>6.66</v>
      </c>
      <c r="P473">
        <f>IFERROR(IF(VLOOKUP(B473,'Packaged Beer &amp; Cider'!A:A,1,0)=B473,1,0),0)</f>
        <v>0</v>
      </c>
      <c r="Q473">
        <f>IFERROR(IF(VLOOKUP($B473,Wines!$A:$A,1,0)=$B473,1,0),0)</f>
        <v>0</v>
      </c>
      <c r="R473">
        <f>IFERROR(IF(VLOOKUP($B473,Spirits!$A:$A,1,0)=$B473,1,0),0)</f>
        <v>1</v>
      </c>
      <c r="S473" s="7">
        <f t="shared" si="7"/>
        <v>1</v>
      </c>
      <c r="U473" t="e">
        <f>VLOOKUP(B473,'Packaged Beer &amp; Cider'!$A$4:$A$28,1,FALSE)</f>
        <v>#N/A</v>
      </c>
    </row>
    <row r="474" spans="1:21" x14ac:dyDescent="0.25">
      <c r="A474" s="3">
        <v>226</v>
      </c>
      <c r="B474" s="4" t="s">
        <v>384</v>
      </c>
      <c r="C474" s="3">
        <v>45279</v>
      </c>
      <c r="D474" s="4" t="s">
        <v>385</v>
      </c>
      <c r="E474" s="3">
        <v>21</v>
      </c>
      <c r="F474" s="4" t="s">
        <v>2005</v>
      </c>
      <c r="G474" s="3">
        <v>0.5</v>
      </c>
      <c r="H474" s="5"/>
      <c r="I474" s="6">
        <v>10.18</v>
      </c>
      <c r="J474" s="4" t="s">
        <v>174</v>
      </c>
      <c r="K474" s="6">
        <v>6.29</v>
      </c>
      <c r="L474" s="6"/>
      <c r="M474" s="6"/>
      <c r="N474" s="6"/>
      <c r="O474" s="6">
        <v>6.53</v>
      </c>
      <c r="P474">
        <f>IFERROR(IF(VLOOKUP(B474,'Packaged Beer &amp; Cider'!A:A,1,0)=B474,1,0),0)</f>
        <v>0</v>
      </c>
      <c r="Q474">
        <f>IFERROR(IF(VLOOKUP($B474,Wines!$A:$A,1,0)=$B474,1,0),0)</f>
        <v>0</v>
      </c>
      <c r="R474">
        <f>IFERROR(IF(VLOOKUP($B474,Spirits!$A:$A,1,0)=$B474,1,0),0)</f>
        <v>1</v>
      </c>
      <c r="S474" s="7">
        <f t="shared" ref="S474:S537" si="8">SUM(P474:R474)</f>
        <v>1</v>
      </c>
      <c r="U474" t="e">
        <f>VLOOKUP(B474,'Packaged Beer &amp; Cider'!$A$4:$A$28,1,FALSE)</f>
        <v>#N/A</v>
      </c>
    </row>
    <row r="475" spans="1:21" x14ac:dyDescent="0.25">
      <c r="A475" s="3">
        <v>284</v>
      </c>
      <c r="B475" s="4" t="s">
        <v>386</v>
      </c>
      <c r="C475" s="3">
        <v>45284</v>
      </c>
      <c r="D475" s="4" t="s">
        <v>387</v>
      </c>
      <c r="E475" s="3">
        <v>38</v>
      </c>
      <c r="F475" s="4" t="s">
        <v>2005</v>
      </c>
      <c r="G475" s="3">
        <v>0.5</v>
      </c>
      <c r="H475" s="5"/>
      <c r="I475" s="6">
        <v>13.53</v>
      </c>
      <c r="J475" s="4" t="s">
        <v>174</v>
      </c>
      <c r="K475" s="6">
        <v>8.73</v>
      </c>
      <c r="L475" s="6"/>
      <c r="M475" s="6"/>
      <c r="N475" s="6"/>
      <c r="O475" s="6">
        <v>8.9700000000000006</v>
      </c>
      <c r="P475">
        <f>IFERROR(IF(VLOOKUP(B475,'Packaged Beer &amp; Cider'!A:A,1,0)=B475,1,0),0)</f>
        <v>0</v>
      </c>
      <c r="Q475">
        <f>IFERROR(IF(VLOOKUP($B475,Wines!$A:$A,1,0)=$B475,1,0),0)</f>
        <v>0</v>
      </c>
      <c r="R475">
        <f>IFERROR(IF(VLOOKUP($B475,Spirits!$A:$A,1,0)=$B475,1,0),0)</f>
        <v>1</v>
      </c>
      <c r="S475" s="7">
        <f t="shared" si="8"/>
        <v>1</v>
      </c>
      <c r="U475" t="e">
        <f>VLOOKUP(B475,'Packaged Beer &amp; Cider'!$A$4:$A$28,1,FALSE)</f>
        <v>#N/A</v>
      </c>
    </row>
    <row r="476" spans="1:21" x14ac:dyDescent="0.25">
      <c r="A476" s="3">
        <v>8586</v>
      </c>
      <c r="B476" s="4" t="s">
        <v>388</v>
      </c>
      <c r="C476" s="3">
        <v>4959</v>
      </c>
      <c r="D476" s="4" t="s">
        <v>389</v>
      </c>
      <c r="E476" s="3">
        <v>16.5</v>
      </c>
      <c r="F476" s="4" t="s">
        <v>1303</v>
      </c>
      <c r="G476" s="3">
        <v>0.7</v>
      </c>
      <c r="H476" s="5"/>
      <c r="I476" s="6">
        <v>20.41</v>
      </c>
      <c r="J476" s="4" t="s">
        <v>174</v>
      </c>
      <c r="K476" s="6">
        <v>17.36</v>
      </c>
      <c r="L476" s="6"/>
      <c r="M476" s="6"/>
      <c r="N476" s="6"/>
      <c r="O476" s="6">
        <v>17.695999999999998</v>
      </c>
      <c r="P476">
        <f>IFERROR(IF(VLOOKUP(B476,'Packaged Beer &amp; Cider'!A:A,1,0)=B476,1,0),0)</f>
        <v>0</v>
      </c>
      <c r="Q476">
        <f>IFERROR(IF(VLOOKUP($B476,Wines!$A:$A,1,0)=$B476,1,0),0)</f>
        <v>0</v>
      </c>
      <c r="R476">
        <f>IFERROR(IF(VLOOKUP($B476,Spirits!$A:$A,1,0)=$B476,1,0),0)</f>
        <v>1</v>
      </c>
      <c r="S476" s="7">
        <f t="shared" si="8"/>
        <v>1</v>
      </c>
      <c r="U476" t="e">
        <f>VLOOKUP(B476,'Packaged Beer &amp; Cider'!$A$4:$A$28,1,FALSE)</f>
        <v>#N/A</v>
      </c>
    </row>
    <row r="477" spans="1:21" x14ac:dyDescent="0.25">
      <c r="A477" s="3">
        <v>198</v>
      </c>
      <c r="B477" s="4" t="s">
        <v>390</v>
      </c>
      <c r="C477" s="3">
        <v>1044</v>
      </c>
      <c r="D477" s="4" t="s">
        <v>391</v>
      </c>
      <c r="E477" s="3">
        <v>40</v>
      </c>
      <c r="F477" s="4" t="s">
        <v>202</v>
      </c>
      <c r="G477" s="3">
        <v>0.7</v>
      </c>
      <c r="H477" s="5"/>
      <c r="I477" s="6">
        <v>21.17</v>
      </c>
      <c r="J477" s="4" t="s">
        <v>174</v>
      </c>
      <c r="K477" s="6">
        <v>14.2</v>
      </c>
      <c r="L477" s="6"/>
      <c r="M477" s="6"/>
      <c r="N477" s="6"/>
      <c r="O477" s="6">
        <v>14.536</v>
      </c>
      <c r="P477">
        <f>IFERROR(IF(VLOOKUP(B477,'Packaged Beer &amp; Cider'!A:A,1,0)=B477,1,0),0)</f>
        <v>0</v>
      </c>
      <c r="Q477">
        <f>IFERROR(IF(VLOOKUP($B477,Wines!$A:$A,1,0)=$B477,1,0),0)</f>
        <v>0</v>
      </c>
      <c r="R477">
        <f>IFERROR(IF(VLOOKUP($B477,Spirits!$A:$A,1,0)=$B477,1,0),0)</f>
        <v>1</v>
      </c>
      <c r="S477" s="7">
        <f t="shared" si="8"/>
        <v>1</v>
      </c>
      <c r="U477" t="e">
        <f>VLOOKUP(B477,'Packaged Beer &amp; Cider'!$A$4:$A$28,1,FALSE)</f>
        <v>#N/A</v>
      </c>
    </row>
    <row r="478" spans="1:21" x14ac:dyDescent="0.25">
      <c r="A478" s="3">
        <v>8220</v>
      </c>
      <c r="B478" s="4" t="s">
        <v>392</v>
      </c>
      <c r="C478" s="3">
        <v>10814</v>
      </c>
      <c r="D478" s="4" t="s">
        <v>393</v>
      </c>
      <c r="E478" s="3">
        <v>15</v>
      </c>
      <c r="F478" s="4" t="s">
        <v>394</v>
      </c>
      <c r="G478" s="3">
        <v>0.7</v>
      </c>
      <c r="H478" s="5"/>
      <c r="I478" s="6">
        <v>11.14</v>
      </c>
      <c r="J478" s="4" t="s">
        <v>174</v>
      </c>
      <c r="K478" s="6">
        <v>7.26</v>
      </c>
      <c r="L478" s="6"/>
      <c r="M478" s="6"/>
      <c r="N478" s="6"/>
      <c r="O478" s="6">
        <v>7.5960000000000001</v>
      </c>
      <c r="P478">
        <f>IFERROR(IF(VLOOKUP(B478,'Packaged Beer &amp; Cider'!A:A,1,0)=B478,1,0),0)</f>
        <v>0</v>
      </c>
      <c r="Q478">
        <f>IFERROR(IF(VLOOKUP($B478,Wines!$A:$A,1,0)=$B478,1,0),0)</f>
        <v>0</v>
      </c>
      <c r="R478">
        <f>IFERROR(IF(VLOOKUP($B478,Spirits!$A:$A,1,0)=$B478,1,0),0)</f>
        <v>1</v>
      </c>
      <c r="S478" s="7">
        <f t="shared" si="8"/>
        <v>1</v>
      </c>
      <c r="U478" t="e">
        <f>VLOOKUP(B478,'Packaged Beer &amp; Cider'!$A$4:$A$28,1,FALSE)</f>
        <v>#N/A</v>
      </c>
    </row>
    <row r="479" spans="1:21" x14ac:dyDescent="0.25">
      <c r="A479" s="3">
        <v>8221</v>
      </c>
      <c r="B479" s="4" t="s">
        <v>395</v>
      </c>
      <c r="C479" s="3">
        <v>10813</v>
      </c>
      <c r="D479" s="4" t="s">
        <v>396</v>
      </c>
      <c r="E479" s="3">
        <v>15</v>
      </c>
      <c r="F479" s="4" t="s">
        <v>394</v>
      </c>
      <c r="G479" s="3">
        <v>0.7</v>
      </c>
      <c r="H479" s="5"/>
      <c r="I479" s="6">
        <v>11.14</v>
      </c>
      <c r="J479" s="4" t="s">
        <v>174</v>
      </c>
      <c r="K479" s="6">
        <v>7.26</v>
      </c>
      <c r="L479" s="6"/>
      <c r="M479" s="6"/>
      <c r="N479" s="6"/>
      <c r="O479" s="6">
        <v>7.5960000000000001</v>
      </c>
      <c r="P479">
        <f>IFERROR(IF(VLOOKUP(B479,'Packaged Beer &amp; Cider'!A:A,1,0)=B479,1,0),0)</f>
        <v>0</v>
      </c>
      <c r="Q479">
        <f>IFERROR(IF(VLOOKUP($B479,Wines!$A:$A,1,0)=$B479,1,0),0)</f>
        <v>0</v>
      </c>
      <c r="R479">
        <f>IFERROR(IF(VLOOKUP($B479,Spirits!$A:$A,1,0)=$B479,1,0),0)</f>
        <v>1</v>
      </c>
      <c r="S479" s="7">
        <f t="shared" si="8"/>
        <v>1</v>
      </c>
      <c r="U479" t="e">
        <f>VLOOKUP(B479,'Packaged Beer &amp; Cider'!$A$4:$A$28,1,FALSE)</f>
        <v>#N/A</v>
      </c>
    </row>
    <row r="480" spans="1:21" x14ac:dyDescent="0.25">
      <c r="A480" s="3">
        <v>8222</v>
      </c>
      <c r="B480" s="4" t="s">
        <v>397</v>
      </c>
      <c r="C480" s="3">
        <v>15958</v>
      </c>
      <c r="D480" s="4" t="s">
        <v>398</v>
      </c>
      <c r="E480" s="3">
        <v>15</v>
      </c>
      <c r="F480" s="4" t="s">
        <v>394</v>
      </c>
      <c r="G480" s="3">
        <v>0.7</v>
      </c>
      <c r="H480" s="5"/>
      <c r="I480" s="6">
        <v>11.14</v>
      </c>
      <c r="J480" s="4" t="s">
        <v>174</v>
      </c>
      <c r="K480" s="6">
        <v>7.26</v>
      </c>
      <c r="L480" s="6"/>
      <c r="M480" s="6"/>
      <c r="N480" s="6"/>
      <c r="O480" s="6">
        <v>7.5960000000000001</v>
      </c>
      <c r="P480">
        <f>IFERROR(IF(VLOOKUP(B480,'Packaged Beer &amp; Cider'!A:A,1,0)=B480,1,0),0)</f>
        <v>0</v>
      </c>
      <c r="Q480">
        <f>IFERROR(IF(VLOOKUP($B480,Wines!$A:$A,1,0)=$B480,1,0),0)</f>
        <v>0</v>
      </c>
      <c r="R480">
        <f>IFERROR(IF(VLOOKUP($B480,Spirits!$A:$A,1,0)=$B480,1,0),0)</f>
        <v>1</v>
      </c>
      <c r="S480" s="7">
        <f t="shared" si="8"/>
        <v>1</v>
      </c>
      <c r="U480" t="e">
        <f>VLOOKUP(B480,'Packaged Beer &amp; Cider'!$A$4:$A$28,1,FALSE)</f>
        <v>#N/A</v>
      </c>
    </row>
    <row r="481" spans="1:21" x14ac:dyDescent="0.25">
      <c r="A481" s="3">
        <v>10846</v>
      </c>
      <c r="B481" s="4" t="s">
        <v>399</v>
      </c>
      <c r="C481" s="3">
        <v>50438</v>
      </c>
      <c r="D481" s="4" t="s">
        <v>400</v>
      </c>
      <c r="E481" s="3">
        <v>15</v>
      </c>
      <c r="F481" s="4" t="s">
        <v>394</v>
      </c>
      <c r="G481" s="3">
        <v>0.7</v>
      </c>
      <c r="H481" s="5"/>
      <c r="I481" s="6">
        <v>10.99</v>
      </c>
      <c r="J481" s="4" t="s">
        <v>174</v>
      </c>
      <c r="K481" s="6">
        <v>7.26</v>
      </c>
      <c r="L481" s="6"/>
      <c r="M481" s="6"/>
      <c r="N481" s="6"/>
      <c r="O481" s="6">
        <v>7.5960000000000001</v>
      </c>
      <c r="P481">
        <f>IFERROR(IF(VLOOKUP(B481,'Packaged Beer &amp; Cider'!A:A,1,0)=B481,1,0),0)</f>
        <v>0</v>
      </c>
      <c r="Q481">
        <f>IFERROR(IF(VLOOKUP($B481,Wines!$A:$A,1,0)=$B481,1,0),0)</f>
        <v>0</v>
      </c>
      <c r="R481">
        <f>IFERROR(IF(VLOOKUP($B481,Spirits!$A:$A,1,0)=$B481,1,0),0)</f>
        <v>1</v>
      </c>
      <c r="S481" s="7">
        <f t="shared" si="8"/>
        <v>1</v>
      </c>
      <c r="U481" t="e">
        <f>VLOOKUP(B481,'Packaged Beer &amp; Cider'!$A$4:$A$28,1,FALSE)</f>
        <v>#N/A</v>
      </c>
    </row>
    <row r="482" spans="1:21" x14ac:dyDescent="0.25">
      <c r="A482" s="3">
        <v>10859</v>
      </c>
      <c r="B482" s="4" t="s">
        <v>401</v>
      </c>
      <c r="C482" s="3">
        <v>51602</v>
      </c>
      <c r="D482" s="4" t="s">
        <v>402</v>
      </c>
      <c r="E482" s="3">
        <v>15</v>
      </c>
      <c r="F482" s="4" t="s">
        <v>394</v>
      </c>
      <c r="G482" s="3">
        <v>0.7</v>
      </c>
      <c r="H482" s="5"/>
      <c r="I482" s="6">
        <v>10.99</v>
      </c>
      <c r="J482" s="4" t="s">
        <v>174</v>
      </c>
      <c r="K482" s="6">
        <v>7.26</v>
      </c>
      <c r="L482" s="6"/>
      <c r="M482" s="6"/>
      <c r="N482" s="6"/>
      <c r="O482" s="6">
        <v>7.5960000000000001</v>
      </c>
      <c r="P482">
        <f>IFERROR(IF(VLOOKUP(B482,'Packaged Beer &amp; Cider'!A:A,1,0)=B482,1,0),0)</f>
        <v>0</v>
      </c>
      <c r="Q482">
        <f>IFERROR(IF(VLOOKUP($B482,Wines!$A:$A,1,0)=$B482,1,0),0)</f>
        <v>0</v>
      </c>
      <c r="R482">
        <f>IFERROR(IF(VLOOKUP($B482,Spirits!$A:$A,1,0)=$B482,1,0),0)</f>
        <v>1</v>
      </c>
      <c r="S482" s="7">
        <f t="shared" si="8"/>
        <v>1</v>
      </c>
      <c r="U482" t="e">
        <f>VLOOKUP(B482,'Packaged Beer &amp; Cider'!$A$4:$A$28,1,FALSE)</f>
        <v>#N/A</v>
      </c>
    </row>
    <row r="483" spans="1:21" x14ac:dyDescent="0.25">
      <c r="A483" s="3">
        <v>11449</v>
      </c>
      <c r="B483" s="4" t="s">
        <v>522</v>
      </c>
      <c r="C483" s="3">
        <v>82433</v>
      </c>
      <c r="D483" s="4" t="s">
        <v>523</v>
      </c>
      <c r="E483" s="3">
        <v>15</v>
      </c>
      <c r="F483" s="4" t="s">
        <v>394</v>
      </c>
      <c r="G483" s="3">
        <v>0.7</v>
      </c>
      <c r="H483" s="5"/>
      <c r="I483" s="6">
        <v>10.99</v>
      </c>
      <c r="J483" s="4" t="s">
        <v>174</v>
      </c>
      <c r="K483" s="6">
        <v>7.26</v>
      </c>
      <c r="L483" s="6"/>
      <c r="M483" s="6"/>
      <c r="N483" s="6"/>
      <c r="O483" s="6">
        <v>7.5960000000000001</v>
      </c>
      <c r="P483">
        <f>IFERROR(IF(VLOOKUP(B483,'Packaged Beer &amp; Cider'!A:A,1,0)=B483,1,0),0)</f>
        <v>0</v>
      </c>
      <c r="Q483">
        <f>IFERROR(IF(VLOOKUP($B483,Wines!$A:$A,1,0)=$B483,1,0),0)</f>
        <v>0</v>
      </c>
      <c r="R483">
        <f>IFERROR(IF(VLOOKUP($B483,Spirits!$A:$A,1,0)=$B483,1,0),0)</f>
        <v>1</v>
      </c>
      <c r="S483" s="7">
        <f t="shared" si="8"/>
        <v>1</v>
      </c>
      <c r="U483" t="e">
        <f>VLOOKUP(B483,'Packaged Beer &amp; Cider'!$A$4:$A$28,1,FALSE)</f>
        <v>#N/A</v>
      </c>
    </row>
    <row r="484" spans="1:21" x14ac:dyDescent="0.25">
      <c r="A484" s="3">
        <v>3123</v>
      </c>
      <c r="B484" s="4" t="s">
        <v>403</v>
      </c>
      <c r="C484" s="3">
        <v>47838</v>
      </c>
      <c r="D484" s="4" t="s">
        <v>404</v>
      </c>
      <c r="E484" s="3">
        <v>24</v>
      </c>
      <c r="F484" s="4" t="s">
        <v>184</v>
      </c>
      <c r="G484" s="3">
        <v>0.5</v>
      </c>
      <c r="H484" s="5"/>
      <c r="I484" s="6">
        <v>11.75</v>
      </c>
      <c r="J484" s="4" t="s">
        <v>174</v>
      </c>
      <c r="K484" s="6">
        <v>9.24</v>
      </c>
      <c r="L484" s="6"/>
      <c r="M484" s="6"/>
      <c r="N484" s="6"/>
      <c r="O484" s="6">
        <v>9.48</v>
      </c>
      <c r="P484">
        <f>IFERROR(IF(VLOOKUP(B484,'Packaged Beer &amp; Cider'!A:A,1,0)=B484,1,0),0)</f>
        <v>0</v>
      </c>
      <c r="Q484">
        <f>IFERROR(IF(VLOOKUP($B484,Wines!$A:$A,1,0)=$B484,1,0),0)</f>
        <v>0</v>
      </c>
      <c r="R484">
        <f>IFERROR(IF(VLOOKUP($B484,Spirits!$A:$A,1,0)=$B484,1,0),0)</f>
        <v>1</v>
      </c>
      <c r="S484" s="7">
        <f t="shared" si="8"/>
        <v>1</v>
      </c>
      <c r="U484" t="e">
        <f>VLOOKUP(B484,'Packaged Beer &amp; Cider'!$A$4:$A$28,1,FALSE)</f>
        <v>#N/A</v>
      </c>
    </row>
    <row r="485" spans="1:21" x14ac:dyDescent="0.25">
      <c r="A485" s="3">
        <v>186</v>
      </c>
      <c r="B485" s="4" t="s">
        <v>255</v>
      </c>
      <c r="C485" s="3">
        <v>4137</v>
      </c>
      <c r="D485" s="4" t="s">
        <v>2022</v>
      </c>
      <c r="E485" s="3">
        <v>28</v>
      </c>
      <c r="F485" s="4" t="s">
        <v>1305</v>
      </c>
      <c r="G485" s="3">
        <v>0.7</v>
      </c>
      <c r="H485" s="5"/>
      <c r="I485" s="6">
        <v>19.260000000000002</v>
      </c>
      <c r="J485" s="4" t="s">
        <v>174</v>
      </c>
      <c r="K485" s="6">
        <v>14.12</v>
      </c>
      <c r="L485" s="6"/>
      <c r="M485" s="6"/>
      <c r="N485" s="6"/>
      <c r="O485" s="6">
        <v>14.456</v>
      </c>
      <c r="P485">
        <f>IFERROR(IF(VLOOKUP(B485,'Packaged Beer &amp; Cider'!A:A,1,0)=B485,1,0),0)</f>
        <v>0</v>
      </c>
      <c r="Q485">
        <f>IFERROR(IF(VLOOKUP($B485,Wines!$A:$A,1,0)=$B485,1,0),0)</f>
        <v>0</v>
      </c>
      <c r="R485">
        <f>IFERROR(IF(VLOOKUP($B485,Spirits!$A:$A,1,0)=$B485,1,0),0)</f>
        <v>1</v>
      </c>
      <c r="S485" s="7">
        <f t="shared" si="8"/>
        <v>1</v>
      </c>
      <c r="U485" t="e">
        <f>VLOOKUP(B485,'Packaged Beer &amp; Cider'!$A$4:$A$28,1,FALSE)</f>
        <v>#N/A</v>
      </c>
    </row>
    <row r="486" spans="1:21" x14ac:dyDescent="0.25">
      <c r="A486" s="3">
        <v>234</v>
      </c>
      <c r="B486" s="4" t="s">
        <v>405</v>
      </c>
      <c r="C486" s="3">
        <v>1056</v>
      </c>
      <c r="D486" s="4" t="s">
        <v>406</v>
      </c>
      <c r="E486" s="3">
        <v>40</v>
      </c>
      <c r="F486" s="4" t="s">
        <v>1304</v>
      </c>
      <c r="G486" s="3">
        <v>0.7</v>
      </c>
      <c r="H486" s="5"/>
      <c r="I486" s="6">
        <v>25.7</v>
      </c>
      <c r="J486" s="4" t="s">
        <v>174</v>
      </c>
      <c r="K486" s="6">
        <v>19.07</v>
      </c>
      <c r="L486" s="6"/>
      <c r="M486" s="6"/>
      <c r="N486" s="6"/>
      <c r="O486" s="6">
        <v>19.405999999999999</v>
      </c>
      <c r="P486">
        <f>IFERROR(IF(VLOOKUP(B486,'Packaged Beer &amp; Cider'!A:A,1,0)=B486,1,0),0)</f>
        <v>0</v>
      </c>
      <c r="Q486">
        <f>IFERROR(IF(VLOOKUP($B486,Wines!$A:$A,1,0)=$B486,1,0),0)</f>
        <v>0</v>
      </c>
      <c r="R486">
        <f>IFERROR(IF(VLOOKUP($B486,Spirits!$A:$A,1,0)=$B486,1,0),0)</f>
        <v>1</v>
      </c>
      <c r="S486" s="7">
        <f t="shared" si="8"/>
        <v>1</v>
      </c>
      <c r="U486" t="e">
        <f>VLOOKUP(B486,'Packaged Beer &amp; Cider'!$A$4:$A$28,1,FALSE)</f>
        <v>#N/A</v>
      </c>
    </row>
    <row r="487" spans="1:21" x14ac:dyDescent="0.25">
      <c r="A487" s="3">
        <v>11208</v>
      </c>
      <c r="B487" s="4" t="s">
        <v>407</v>
      </c>
      <c r="C487" s="3">
        <v>32093</v>
      </c>
      <c r="D487" s="4" t="s">
        <v>408</v>
      </c>
      <c r="E487" s="3">
        <v>33</v>
      </c>
      <c r="F487" s="4" t="s">
        <v>192</v>
      </c>
      <c r="G487" s="3">
        <v>0.7</v>
      </c>
      <c r="H487" s="5"/>
      <c r="I487" s="6">
        <v>16.16</v>
      </c>
      <c r="J487" s="4" t="s">
        <v>174</v>
      </c>
      <c r="K487" s="6">
        <v>12.09</v>
      </c>
      <c r="L487" s="6"/>
      <c r="M487" s="6"/>
      <c r="N487" s="6"/>
      <c r="O487" s="6">
        <v>12.426</v>
      </c>
      <c r="P487">
        <f>IFERROR(IF(VLOOKUP(B487,'Packaged Beer &amp; Cider'!A:A,1,0)=B487,1,0),0)</f>
        <v>0</v>
      </c>
      <c r="Q487">
        <f>IFERROR(IF(VLOOKUP($B487,Wines!$A:$A,1,0)=$B487,1,0),0)</f>
        <v>0</v>
      </c>
      <c r="R487">
        <f>IFERROR(IF(VLOOKUP($B487,Spirits!$A:$A,1,0)=$B487,1,0),0)</f>
        <v>1</v>
      </c>
      <c r="S487" s="7">
        <f t="shared" si="8"/>
        <v>1</v>
      </c>
      <c r="U487" t="e">
        <f>VLOOKUP(B487,'Packaged Beer &amp; Cider'!$A$4:$A$28,1,FALSE)</f>
        <v>#N/A</v>
      </c>
    </row>
    <row r="488" spans="1:21" x14ac:dyDescent="0.25">
      <c r="A488" s="3">
        <v>8581</v>
      </c>
      <c r="B488" s="4" t="s">
        <v>409</v>
      </c>
      <c r="C488" s="3">
        <v>21159</v>
      </c>
      <c r="D488" s="4" t="s">
        <v>410</v>
      </c>
      <c r="E488" s="3">
        <v>20</v>
      </c>
      <c r="F488" s="4" t="s">
        <v>480</v>
      </c>
      <c r="G488" s="3">
        <v>0.7</v>
      </c>
      <c r="H488" s="5"/>
      <c r="I488" s="6">
        <v>17.02</v>
      </c>
      <c r="J488" s="4" t="s">
        <v>174</v>
      </c>
      <c r="K488" s="6">
        <v>10.73</v>
      </c>
      <c r="L488" s="6"/>
      <c r="M488" s="6"/>
      <c r="N488" s="6"/>
      <c r="O488" s="6">
        <v>11.066000000000001</v>
      </c>
      <c r="P488">
        <f>IFERROR(IF(VLOOKUP(B488,'Packaged Beer &amp; Cider'!A:A,1,0)=B488,1,0),0)</f>
        <v>0</v>
      </c>
      <c r="Q488">
        <f>IFERROR(IF(VLOOKUP($B488,Wines!$A:$A,1,0)=$B488,1,0),0)</f>
        <v>0</v>
      </c>
      <c r="R488">
        <f>IFERROR(IF(VLOOKUP($B488,Spirits!$A:$A,1,0)=$B488,1,0),0)</f>
        <v>1</v>
      </c>
      <c r="S488" s="7">
        <f t="shared" si="8"/>
        <v>1</v>
      </c>
      <c r="U488" t="e">
        <f>VLOOKUP(B488,'Packaged Beer &amp; Cider'!$A$4:$A$28,1,FALSE)</f>
        <v>#N/A</v>
      </c>
    </row>
    <row r="489" spans="1:21" x14ac:dyDescent="0.25">
      <c r="A489" s="3">
        <v>304</v>
      </c>
      <c r="B489" s="4" t="s">
        <v>411</v>
      </c>
      <c r="C489" s="3">
        <v>20851</v>
      </c>
      <c r="D489" s="4" t="s">
        <v>412</v>
      </c>
      <c r="E489" s="3">
        <v>35</v>
      </c>
      <c r="F489" s="4" t="s">
        <v>277</v>
      </c>
      <c r="G489" s="3">
        <v>0.7</v>
      </c>
      <c r="H489" s="5"/>
      <c r="I489" s="6">
        <v>24</v>
      </c>
      <c r="J489" s="4" t="s">
        <v>174</v>
      </c>
      <c r="K489" s="6">
        <v>16.55</v>
      </c>
      <c r="L489" s="6"/>
      <c r="M489" s="6"/>
      <c r="N489" s="6"/>
      <c r="O489" s="6">
        <v>16.885999999999999</v>
      </c>
      <c r="P489">
        <f>IFERROR(IF(VLOOKUP(B489,'Packaged Beer &amp; Cider'!A:A,1,0)=B489,1,0),0)</f>
        <v>0</v>
      </c>
      <c r="Q489">
        <f>IFERROR(IF(VLOOKUP($B489,Wines!$A:$A,1,0)=$B489,1,0),0)</f>
        <v>0</v>
      </c>
      <c r="R489">
        <f>IFERROR(IF(VLOOKUP($B489,Spirits!$A:$A,1,0)=$B489,1,0),0)</f>
        <v>1</v>
      </c>
      <c r="S489" s="7">
        <f t="shared" si="8"/>
        <v>1</v>
      </c>
      <c r="U489" t="e">
        <f>VLOOKUP(B489,'Packaged Beer &amp; Cider'!$A$4:$A$28,1,FALSE)</f>
        <v>#N/A</v>
      </c>
    </row>
    <row r="490" spans="1:21" x14ac:dyDescent="0.25">
      <c r="A490" s="3">
        <v>305</v>
      </c>
      <c r="B490" s="4" t="s">
        <v>413</v>
      </c>
      <c r="C490" s="3">
        <v>1062</v>
      </c>
      <c r="D490" s="4" t="s">
        <v>414</v>
      </c>
      <c r="E490" s="3">
        <v>40</v>
      </c>
      <c r="F490" s="4" t="s">
        <v>480</v>
      </c>
      <c r="G490" s="3">
        <v>0.7</v>
      </c>
      <c r="H490" s="5"/>
      <c r="I490" s="6">
        <v>25.36</v>
      </c>
      <c r="J490" s="4" t="s">
        <v>174</v>
      </c>
      <c r="K490" s="6">
        <v>18.77</v>
      </c>
      <c r="L490" s="6"/>
      <c r="M490" s="6"/>
      <c r="N490" s="6"/>
      <c r="O490" s="6">
        <v>19.105999999999998</v>
      </c>
      <c r="P490">
        <f>IFERROR(IF(VLOOKUP(B490,'Packaged Beer &amp; Cider'!A:A,1,0)=B490,1,0),0)</f>
        <v>0</v>
      </c>
      <c r="Q490">
        <f>IFERROR(IF(VLOOKUP($B490,Wines!$A:$A,1,0)=$B490,1,0),0)</f>
        <v>0</v>
      </c>
      <c r="R490">
        <f>IFERROR(IF(VLOOKUP($B490,Spirits!$A:$A,1,0)=$B490,1,0),0)</f>
        <v>1</v>
      </c>
      <c r="S490" s="7">
        <f t="shared" si="8"/>
        <v>1</v>
      </c>
      <c r="U490" t="e">
        <f>VLOOKUP(B490,'Packaged Beer &amp; Cider'!$A$4:$A$28,1,FALSE)</f>
        <v>#N/A</v>
      </c>
    </row>
    <row r="491" spans="1:21" x14ac:dyDescent="0.25">
      <c r="A491" s="3">
        <v>308</v>
      </c>
      <c r="B491" s="4" t="s">
        <v>294</v>
      </c>
      <c r="C491" s="3">
        <v>1030</v>
      </c>
      <c r="D491" s="4" t="s">
        <v>295</v>
      </c>
      <c r="E491" s="3">
        <v>35</v>
      </c>
      <c r="F491" s="4" t="s">
        <v>296</v>
      </c>
      <c r="G491" s="3">
        <v>0.7</v>
      </c>
      <c r="H491" s="5"/>
      <c r="I491" s="6">
        <v>19.13</v>
      </c>
      <c r="J491" s="4" t="s">
        <v>174</v>
      </c>
      <c r="K491" s="6">
        <v>13.38</v>
      </c>
      <c r="L491" s="6"/>
      <c r="M491" s="6"/>
      <c r="N491" s="6"/>
      <c r="O491" s="6">
        <v>13.716000000000001</v>
      </c>
      <c r="P491">
        <f>IFERROR(IF(VLOOKUP(B491,'Packaged Beer &amp; Cider'!A:A,1,0)=B491,1,0),0)</f>
        <v>0</v>
      </c>
      <c r="Q491">
        <f>IFERROR(IF(VLOOKUP($B491,Wines!$A:$A,1,0)=$B491,1,0),0)</f>
        <v>0</v>
      </c>
      <c r="R491">
        <f>IFERROR(IF(VLOOKUP($B491,Spirits!$A:$A,1,0)=$B491,1,0),0)</f>
        <v>1</v>
      </c>
      <c r="S491" s="7">
        <f t="shared" si="8"/>
        <v>1</v>
      </c>
      <c r="U491" t="e">
        <f>VLOOKUP(B491,'Packaged Beer &amp; Cider'!$A$4:$A$28,1,FALSE)</f>
        <v>#N/A</v>
      </c>
    </row>
    <row r="492" spans="1:21" x14ac:dyDescent="0.25">
      <c r="A492" s="3">
        <v>398</v>
      </c>
      <c r="B492" s="4" t="s">
        <v>415</v>
      </c>
      <c r="C492" s="3">
        <v>1064</v>
      </c>
      <c r="D492" s="4" t="s">
        <v>416</v>
      </c>
      <c r="E492" s="3">
        <v>20</v>
      </c>
      <c r="F492" s="4" t="s">
        <v>173</v>
      </c>
      <c r="G492" s="3">
        <v>0.7</v>
      </c>
      <c r="H492" s="5"/>
      <c r="I492" s="6">
        <v>18.55</v>
      </c>
      <c r="J492" s="4" t="s">
        <v>174</v>
      </c>
      <c r="K492" s="6">
        <v>13.19</v>
      </c>
      <c r="L492" s="6"/>
      <c r="M492" s="6"/>
      <c r="N492" s="6"/>
      <c r="O492" s="6">
        <v>13.526</v>
      </c>
      <c r="P492">
        <f>IFERROR(IF(VLOOKUP(B492,'Packaged Beer &amp; Cider'!A:A,1,0)=B492,1,0),0)</f>
        <v>0</v>
      </c>
      <c r="Q492">
        <f>IFERROR(IF(VLOOKUP($B492,Wines!$A:$A,1,0)=$B492,1,0),0)</f>
        <v>0</v>
      </c>
      <c r="R492">
        <f>IFERROR(IF(VLOOKUP($B492,Spirits!$A:$A,1,0)=$B492,1,0),0)</f>
        <v>1</v>
      </c>
      <c r="S492" s="7">
        <f t="shared" si="8"/>
        <v>1</v>
      </c>
      <c r="U492" t="e">
        <f>VLOOKUP(B492,'Packaged Beer &amp; Cider'!$A$4:$A$28,1,FALSE)</f>
        <v>#N/A</v>
      </c>
    </row>
    <row r="493" spans="1:21" x14ac:dyDescent="0.25">
      <c r="A493" s="3">
        <v>4858</v>
      </c>
      <c r="B493" s="4" t="s">
        <v>417</v>
      </c>
      <c r="C493" s="3">
        <v>47628</v>
      </c>
      <c r="D493" s="4" t="s">
        <v>418</v>
      </c>
      <c r="E493" s="3">
        <v>27</v>
      </c>
      <c r="F493" s="4" t="s">
        <v>207</v>
      </c>
      <c r="G493" s="3">
        <v>0.5</v>
      </c>
      <c r="H493" s="5"/>
      <c r="I493" s="6">
        <v>13.33</v>
      </c>
      <c r="J493" s="4" t="s">
        <v>174</v>
      </c>
      <c r="K493" s="6">
        <v>10.07</v>
      </c>
      <c r="L493" s="6"/>
      <c r="M493" s="6"/>
      <c r="N493" s="6"/>
      <c r="O493" s="6">
        <v>10.31</v>
      </c>
      <c r="P493">
        <f>IFERROR(IF(VLOOKUP(B493,'Packaged Beer &amp; Cider'!A:A,1,0)=B493,1,0),0)</f>
        <v>0</v>
      </c>
      <c r="Q493">
        <f>IFERROR(IF(VLOOKUP($B493,Wines!$A:$A,1,0)=$B493,1,0),0)</f>
        <v>0</v>
      </c>
      <c r="R493">
        <f>IFERROR(IF(VLOOKUP($B493,Spirits!$A:$A,1,0)=$B493,1,0),0)</f>
        <v>1</v>
      </c>
      <c r="S493" s="7">
        <f t="shared" si="8"/>
        <v>1</v>
      </c>
      <c r="U493" t="e">
        <f>VLOOKUP(B493,'Packaged Beer &amp; Cider'!$A$4:$A$28,1,FALSE)</f>
        <v>#N/A</v>
      </c>
    </row>
    <row r="494" spans="1:21" x14ac:dyDescent="0.25">
      <c r="A494" s="3">
        <v>286</v>
      </c>
      <c r="B494" s="4" t="s">
        <v>292</v>
      </c>
      <c r="C494" s="3">
        <v>1069</v>
      </c>
      <c r="D494" s="4" t="s">
        <v>293</v>
      </c>
      <c r="E494" s="3">
        <v>21</v>
      </c>
      <c r="F494" s="4" t="s">
        <v>173</v>
      </c>
      <c r="G494" s="3">
        <v>0.7</v>
      </c>
      <c r="H494" s="5"/>
      <c r="I494" s="6">
        <v>14.16</v>
      </c>
      <c r="J494" s="4" t="s">
        <v>174</v>
      </c>
      <c r="K494" s="6">
        <v>10.07</v>
      </c>
      <c r="L494" s="6"/>
      <c r="M494" s="6"/>
      <c r="N494" s="6"/>
      <c r="O494" s="6">
        <v>10.406000000000001</v>
      </c>
      <c r="P494">
        <f>IFERROR(IF(VLOOKUP(B494,'Packaged Beer &amp; Cider'!A:A,1,0)=B494,1,0),0)</f>
        <v>0</v>
      </c>
      <c r="Q494">
        <f>IFERROR(IF(VLOOKUP($B494,Wines!$A:$A,1,0)=$B494,1,0),0)</f>
        <v>0</v>
      </c>
      <c r="R494">
        <f>IFERROR(IF(VLOOKUP($B494,Spirits!$A:$A,1,0)=$B494,1,0),0)</f>
        <v>1</v>
      </c>
      <c r="S494" s="7">
        <f t="shared" si="8"/>
        <v>1</v>
      </c>
      <c r="U494" t="e">
        <f>VLOOKUP(B494,'Packaged Beer &amp; Cider'!$A$4:$A$28,1,FALSE)</f>
        <v>#N/A</v>
      </c>
    </row>
    <row r="495" spans="1:21" x14ac:dyDescent="0.25">
      <c r="A495" s="3">
        <v>287</v>
      </c>
      <c r="B495" s="4" t="s">
        <v>419</v>
      </c>
      <c r="C495" s="3">
        <v>1068</v>
      </c>
      <c r="D495" s="4" t="s">
        <v>420</v>
      </c>
      <c r="E495" s="3">
        <v>24</v>
      </c>
      <c r="F495" s="4" t="s">
        <v>173</v>
      </c>
      <c r="G495" s="3">
        <v>1.5</v>
      </c>
      <c r="H495" s="5"/>
      <c r="I495" s="6">
        <v>30.09</v>
      </c>
      <c r="J495" s="4" t="s">
        <v>174</v>
      </c>
      <c r="K495" s="6">
        <v>21.57</v>
      </c>
      <c r="L495" s="6"/>
      <c r="M495" s="6"/>
      <c r="N495" s="6"/>
      <c r="O495" s="6">
        <v>22.29</v>
      </c>
      <c r="P495">
        <f>IFERROR(IF(VLOOKUP(B495,'Packaged Beer &amp; Cider'!A:A,1,0)=B495,1,0),0)</f>
        <v>0</v>
      </c>
      <c r="Q495">
        <f>IFERROR(IF(VLOOKUP($B495,Wines!$A:$A,1,0)=$B495,1,0),0)</f>
        <v>0</v>
      </c>
      <c r="R495">
        <f>IFERROR(IF(VLOOKUP($B495,Spirits!$A:$A,1,0)=$B495,1,0),0)</f>
        <v>1</v>
      </c>
      <c r="S495" s="7">
        <f t="shared" si="8"/>
        <v>1</v>
      </c>
      <c r="U495" t="e">
        <f>VLOOKUP(B495,'Packaged Beer &amp; Cider'!$A$4:$A$28,1,FALSE)</f>
        <v>#N/A</v>
      </c>
    </row>
    <row r="496" spans="1:21" x14ac:dyDescent="0.25">
      <c r="A496" s="3">
        <v>328</v>
      </c>
      <c r="B496" s="4" t="s">
        <v>421</v>
      </c>
      <c r="C496" s="3">
        <v>1072</v>
      </c>
      <c r="D496" s="4" t="s">
        <v>422</v>
      </c>
      <c r="E496" s="3">
        <v>20</v>
      </c>
      <c r="F496" s="4" t="s">
        <v>2005</v>
      </c>
      <c r="G496" s="3">
        <v>0.7</v>
      </c>
      <c r="H496" s="5"/>
      <c r="I496" s="6">
        <v>16.38</v>
      </c>
      <c r="J496" s="4" t="s">
        <v>174</v>
      </c>
      <c r="K496" s="6">
        <v>11.98</v>
      </c>
      <c r="L496" s="6"/>
      <c r="M496" s="6"/>
      <c r="N496" s="6"/>
      <c r="O496" s="6">
        <v>12.316000000000001</v>
      </c>
      <c r="P496">
        <f>IFERROR(IF(VLOOKUP(B496,'Packaged Beer &amp; Cider'!A:A,1,0)=B496,1,0),0)</f>
        <v>0</v>
      </c>
      <c r="Q496">
        <f>IFERROR(IF(VLOOKUP($B496,Wines!$A:$A,1,0)=$B496,1,0),0)</f>
        <v>0</v>
      </c>
      <c r="R496">
        <f>IFERROR(IF(VLOOKUP($B496,Spirits!$A:$A,1,0)=$B496,1,0),0)</f>
        <v>1</v>
      </c>
      <c r="S496" s="7">
        <f t="shared" si="8"/>
        <v>1</v>
      </c>
      <c r="U496" t="e">
        <f>VLOOKUP(B496,'Packaged Beer &amp; Cider'!$A$4:$A$28,1,FALSE)</f>
        <v>#N/A</v>
      </c>
    </row>
    <row r="497" spans="1:21" x14ac:dyDescent="0.25">
      <c r="A497" s="3">
        <v>330</v>
      </c>
      <c r="B497" s="4" t="s">
        <v>423</v>
      </c>
      <c r="C497" s="3">
        <v>3377</v>
      </c>
      <c r="D497" s="4" t="s">
        <v>424</v>
      </c>
      <c r="E497" s="3">
        <v>20</v>
      </c>
      <c r="F497" s="4" t="s">
        <v>202</v>
      </c>
      <c r="G497" s="3">
        <v>0.7</v>
      </c>
      <c r="H497" s="5"/>
      <c r="I497" s="6">
        <v>13.14</v>
      </c>
      <c r="J497" s="4" t="s">
        <v>174</v>
      </c>
      <c r="K497" s="6">
        <v>8.41</v>
      </c>
      <c r="L497" s="6"/>
      <c r="M497" s="6"/>
      <c r="N497" s="6"/>
      <c r="O497" s="6">
        <v>8.7460000000000004</v>
      </c>
      <c r="P497">
        <f>IFERROR(IF(VLOOKUP(B497,'Packaged Beer &amp; Cider'!A:A,1,0)=B497,1,0),0)</f>
        <v>0</v>
      </c>
      <c r="Q497">
        <f>IFERROR(IF(VLOOKUP($B497,Wines!$A:$A,1,0)=$B497,1,0),0)</f>
        <v>0</v>
      </c>
      <c r="R497">
        <f>IFERROR(IF(VLOOKUP($B497,Spirits!$A:$A,1,0)=$B497,1,0),0)</f>
        <v>1</v>
      </c>
      <c r="S497" s="7">
        <f t="shared" si="8"/>
        <v>1</v>
      </c>
      <c r="U497" t="e">
        <f>VLOOKUP(B497,'Packaged Beer &amp; Cider'!$A$4:$A$28,1,FALSE)</f>
        <v>#N/A</v>
      </c>
    </row>
    <row r="498" spans="1:21" x14ac:dyDescent="0.25">
      <c r="A498" s="3">
        <v>11569</v>
      </c>
      <c r="B498" s="4" t="s">
        <v>2023</v>
      </c>
      <c r="C498" s="3">
        <v>88092</v>
      </c>
      <c r="D498" s="4" t="s">
        <v>2024</v>
      </c>
      <c r="E498" s="3">
        <v>18</v>
      </c>
      <c r="F498" s="4" t="s">
        <v>107</v>
      </c>
      <c r="G498" s="3">
        <v>0.7</v>
      </c>
      <c r="H498" s="5"/>
      <c r="I498" s="6">
        <v>15</v>
      </c>
      <c r="J498" s="4" t="s">
        <v>174</v>
      </c>
      <c r="K498" s="6">
        <v>9.42</v>
      </c>
      <c r="L498" s="6"/>
      <c r="M498" s="6"/>
      <c r="N498" s="6"/>
      <c r="O498" s="6">
        <v>9.7560000000000002</v>
      </c>
      <c r="P498">
        <f>IFERROR(IF(VLOOKUP(B498,'Packaged Beer &amp; Cider'!A:A,1,0)=B498,1,0),0)</f>
        <v>0</v>
      </c>
      <c r="Q498">
        <f>IFERROR(IF(VLOOKUP($B498,Wines!$A:$A,1,0)=$B498,1,0),0)</f>
        <v>0</v>
      </c>
      <c r="R498">
        <f>IFERROR(IF(VLOOKUP($B498,Spirits!$A:$A,1,0)=$B498,1,0),0)</f>
        <v>1</v>
      </c>
      <c r="S498" s="7">
        <f t="shared" si="8"/>
        <v>1</v>
      </c>
      <c r="U498" t="e">
        <f>VLOOKUP(B498,'Packaged Beer &amp; Cider'!$A$4:$A$28,1,FALSE)</f>
        <v>#N/A</v>
      </c>
    </row>
    <row r="499" spans="1:21" x14ac:dyDescent="0.25">
      <c r="A499" s="3">
        <v>339</v>
      </c>
      <c r="B499" s="4" t="s">
        <v>301</v>
      </c>
      <c r="C499" s="3">
        <v>1081</v>
      </c>
      <c r="D499" s="4" t="s">
        <v>302</v>
      </c>
      <c r="E499" s="3">
        <v>40</v>
      </c>
      <c r="F499" s="4" t="s">
        <v>207</v>
      </c>
      <c r="G499" s="3">
        <v>0.7</v>
      </c>
      <c r="H499" s="5"/>
      <c r="I499" s="6">
        <v>17.239999999999998</v>
      </c>
      <c r="J499" s="4" t="s">
        <v>174</v>
      </c>
      <c r="K499" s="6">
        <v>10</v>
      </c>
      <c r="L499" s="6"/>
      <c r="M499" s="6"/>
      <c r="N499" s="6"/>
      <c r="O499" s="6">
        <v>10.336</v>
      </c>
      <c r="P499">
        <f>IFERROR(IF(VLOOKUP(B499,'Packaged Beer &amp; Cider'!A:A,1,0)=B499,1,0),0)</f>
        <v>0</v>
      </c>
      <c r="Q499">
        <f>IFERROR(IF(VLOOKUP($B499,Wines!$A:$A,1,0)=$B499,1,0),0)</f>
        <v>0</v>
      </c>
      <c r="R499">
        <f>IFERROR(IF(VLOOKUP($B499,Spirits!$A:$A,1,0)=$B499,1,0),0)</f>
        <v>1</v>
      </c>
      <c r="S499" s="7">
        <f t="shared" si="8"/>
        <v>1</v>
      </c>
      <c r="U499" t="e">
        <f>VLOOKUP(B499,'Packaged Beer &amp; Cider'!$A$4:$A$28,1,FALSE)</f>
        <v>#N/A</v>
      </c>
    </row>
    <row r="500" spans="1:21" x14ac:dyDescent="0.25">
      <c r="A500" s="3">
        <v>3678</v>
      </c>
      <c r="B500" s="4" t="s">
        <v>425</v>
      </c>
      <c r="C500" s="3">
        <v>4438</v>
      </c>
      <c r="D500" s="4" t="s">
        <v>426</v>
      </c>
      <c r="E500" s="3">
        <v>38</v>
      </c>
      <c r="F500" s="4" t="s">
        <v>207</v>
      </c>
      <c r="G500" s="3">
        <v>0.7</v>
      </c>
      <c r="H500" s="5"/>
      <c r="I500" s="6">
        <v>19.12</v>
      </c>
      <c r="J500" s="4" t="s">
        <v>174</v>
      </c>
      <c r="K500" s="6">
        <v>10.59</v>
      </c>
      <c r="L500" s="6"/>
      <c r="M500" s="6"/>
      <c r="N500" s="6"/>
      <c r="O500" s="6">
        <v>10.926</v>
      </c>
      <c r="P500">
        <f>IFERROR(IF(VLOOKUP(B500,'Packaged Beer &amp; Cider'!A:A,1,0)=B500,1,0),0)</f>
        <v>0</v>
      </c>
      <c r="Q500">
        <f>IFERROR(IF(VLOOKUP($B500,Wines!$A:$A,1,0)=$B500,1,0),0)</f>
        <v>0</v>
      </c>
      <c r="R500">
        <f>IFERROR(IF(VLOOKUP($B500,Spirits!$A:$A,1,0)=$B500,1,0),0)</f>
        <v>1</v>
      </c>
      <c r="S500" s="7">
        <f t="shared" si="8"/>
        <v>1</v>
      </c>
      <c r="U500" t="e">
        <f>VLOOKUP(B500,'Packaged Beer &amp; Cider'!$A$4:$A$28,1,FALSE)</f>
        <v>#N/A</v>
      </c>
    </row>
    <row r="501" spans="1:21" x14ac:dyDescent="0.25">
      <c r="A501" s="3">
        <v>6038</v>
      </c>
      <c r="B501" s="4" t="s">
        <v>427</v>
      </c>
      <c r="C501" s="3">
        <v>33474</v>
      </c>
      <c r="D501" s="4" t="s">
        <v>428</v>
      </c>
      <c r="E501" s="3">
        <v>38</v>
      </c>
      <c r="F501" s="4" t="s">
        <v>207</v>
      </c>
      <c r="G501" s="3">
        <v>0.7</v>
      </c>
      <c r="H501" s="5"/>
      <c r="I501" s="6">
        <v>19.12</v>
      </c>
      <c r="J501" s="4" t="s">
        <v>174</v>
      </c>
      <c r="K501" s="6">
        <v>10.59</v>
      </c>
      <c r="L501" s="6"/>
      <c r="M501" s="6"/>
      <c r="N501" s="6"/>
      <c r="O501" s="6">
        <v>10.926</v>
      </c>
      <c r="P501">
        <f>IFERROR(IF(VLOOKUP(B501,'Packaged Beer &amp; Cider'!A:A,1,0)=B501,1,0),0)</f>
        <v>0</v>
      </c>
      <c r="Q501">
        <f>IFERROR(IF(VLOOKUP($B501,Wines!$A:$A,1,0)=$B501,1,0),0)</f>
        <v>0</v>
      </c>
      <c r="R501">
        <f>IFERROR(IF(VLOOKUP($B501,Spirits!$A:$A,1,0)=$B501,1,0),0)</f>
        <v>1</v>
      </c>
      <c r="S501" s="7">
        <f t="shared" si="8"/>
        <v>1</v>
      </c>
      <c r="U501" t="e">
        <f>VLOOKUP(B501,'Packaged Beer &amp; Cider'!$A$4:$A$28,1,FALSE)</f>
        <v>#N/A</v>
      </c>
    </row>
    <row r="502" spans="1:21" x14ac:dyDescent="0.25">
      <c r="A502" s="3">
        <v>4864</v>
      </c>
      <c r="B502" s="4" t="s">
        <v>429</v>
      </c>
      <c r="C502" s="3">
        <v>4574</v>
      </c>
      <c r="D502" s="4" t="s">
        <v>430</v>
      </c>
      <c r="E502" s="3">
        <v>15</v>
      </c>
      <c r="F502" s="4" t="s">
        <v>2005</v>
      </c>
      <c r="G502" s="3">
        <v>0.7</v>
      </c>
      <c r="H502" s="5"/>
      <c r="I502" s="6">
        <v>11.97</v>
      </c>
      <c r="J502" s="4" t="s">
        <v>174</v>
      </c>
      <c r="K502" s="6">
        <v>7.48</v>
      </c>
      <c r="L502" s="6"/>
      <c r="M502" s="6"/>
      <c r="N502" s="6"/>
      <c r="O502" s="6">
        <v>7.8160000000000007</v>
      </c>
      <c r="P502">
        <f>IFERROR(IF(VLOOKUP(B502,'Packaged Beer &amp; Cider'!A:A,1,0)=B502,1,0),0)</f>
        <v>0</v>
      </c>
      <c r="Q502">
        <f>IFERROR(IF(VLOOKUP($B502,Wines!$A:$A,1,0)=$B502,1,0),0)</f>
        <v>0</v>
      </c>
      <c r="R502">
        <f>IFERROR(IF(VLOOKUP($B502,Spirits!$A:$A,1,0)=$B502,1,0),0)</f>
        <v>1</v>
      </c>
      <c r="S502" s="7">
        <f t="shared" si="8"/>
        <v>1</v>
      </c>
      <c r="U502" t="e">
        <f>VLOOKUP(B502,'Packaged Beer &amp; Cider'!$A$4:$A$28,1,FALSE)</f>
        <v>#N/A</v>
      </c>
    </row>
    <row r="503" spans="1:21" x14ac:dyDescent="0.25">
      <c r="A503" s="3">
        <v>5492</v>
      </c>
      <c r="B503" s="4" t="s">
        <v>431</v>
      </c>
      <c r="C503" s="3">
        <v>47852</v>
      </c>
      <c r="D503" s="4" t="s">
        <v>432</v>
      </c>
      <c r="E503" s="3">
        <v>15</v>
      </c>
      <c r="F503" s="4" t="s">
        <v>2005</v>
      </c>
      <c r="G503" s="3">
        <v>0.7</v>
      </c>
      <c r="H503" s="5"/>
      <c r="I503" s="6">
        <v>11.97</v>
      </c>
      <c r="J503" s="4" t="s">
        <v>174</v>
      </c>
      <c r="K503" s="6">
        <v>7.48</v>
      </c>
      <c r="L503" s="6"/>
      <c r="M503" s="6"/>
      <c r="N503" s="6"/>
      <c r="O503" s="6">
        <v>7.8160000000000007</v>
      </c>
      <c r="P503">
        <f>IFERROR(IF(VLOOKUP(B503,'Packaged Beer &amp; Cider'!A:A,1,0)=B503,1,0),0)</f>
        <v>0</v>
      </c>
      <c r="Q503">
        <f>IFERROR(IF(VLOOKUP($B503,Wines!$A:$A,1,0)=$B503,1,0),0)</f>
        <v>0</v>
      </c>
      <c r="R503">
        <f>IFERROR(IF(VLOOKUP($B503,Spirits!$A:$A,1,0)=$B503,1,0),0)</f>
        <v>1</v>
      </c>
      <c r="S503" s="7">
        <f t="shared" si="8"/>
        <v>1</v>
      </c>
      <c r="U503" t="e">
        <f>VLOOKUP(B503,'Packaged Beer &amp; Cider'!$A$4:$A$28,1,FALSE)</f>
        <v>#N/A</v>
      </c>
    </row>
    <row r="504" spans="1:21" x14ac:dyDescent="0.25">
      <c r="A504" s="3">
        <v>7230</v>
      </c>
      <c r="B504" s="4" t="s">
        <v>433</v>
      </c>
      <c r="C504" s="3">
        <v>33402</v>
      </c>
      <c r="D504" s="4" t="s">
        <v>434</v>
      </c>
      <c r="E504" s="3">
        <v>15</v>
      </c>
      <c r="F504" s="4" t="s">
        <v>2005</v>
      </c>
      <c r="G504" s="3">
        <v>0.7</v>
      </c>
      <c r="H504" s="5"/>
      <c r="I504" s="6">
        <v>11.97</v>
      </c>
      <c r="J504" s="4" t="s">
        <v>174</v>
      </c>
      <c r="K504" s="6">
        <v>7.48</v>
      </c>
      <c r="L504" s="6"/>
      <c r="M504" s="6"/>
      <c r="N504" s="6"/>
      <c r="O504" s="6">
        <v>7.8160000000000007</v>
      </c>
      <c r="P504">
        <f>IFERROR(IF(VLOOKUP(B504,'Packaged Beer &amp; Cider'!A:A,1,0)=B504,1,0),0)</f>
        <v>0</v>
      </c>
      <c r="Q504">
        <f>IFERROR(IF(VLOOKUP($B504,Wines!$A:$A,1,0)=$B504,1,0),0)</f>
        <v>0</v>
      </c>
      <c r="R504">
        <f>IFERROR(IF(VLOOKUP($B504,Spirits!$A:$A,1,0)=$B504,1,0),0)</f>
        <v>1</v>
      </c>
      <c r="S504" s="7">
        <f t="shared" si="8"/>
        <v>1</v>
      </c>
      <c r="U504" t="e">
        <f>VLOOKUP(B504,'Packaged Beer &amp; Cider'!$A$4:$A$28,1,FALSE)</f>
        <v>#N/A</v>
      </c>
    </row>
    <row r="505" spans="1:21" x14ac:dyDescent="0.25">
      <c r="A505" s="3">
        <v>10646</v>
      </c>
      <c r="B505" s="4" t="s">
        <v>435</v>
      </c>
      <c r="C505" s="3">
        <v>47845</v>
      </c>
      <c r="D505" s="4" t="s">
        <v>436</v>
      </c>
      <c r="E505" s="3">
        <v>15</v>
      </c>
      <c r="F505" s="4" t="s">
        <v>2005</v>
      </c>
      <c r="G505" s="3">
        <v>0.7</v>
      </c>
      <c r="H505" s="5"/>
      <c r="I505" s="6">
        <v>11.97</v>
      </c>
      <c r="J505" s="4" t="s">
        <v>174</v>
      </c>
      <c r="K505" s="6">
        <v>7.48</v>
      </c>
      <c r="L505" s="6"/>
      <c r="M505" s="6"/>
      <c r="N505" s="6"/>
      <c r="O505" s="6">
        <v>7.8160000000000007</v>
      </c>
      <c r="P505">
        <f>IFERROR(IF(VLOOKUP(B505,'Packaged Beer &amp; Cider'!A:A,1,0)=B505,1,0),0)</f>
        <v>0</v>
      </c>
      <c r="Q505">
        <f>IFERROR(IF(VLOOKUP($B505,Wines!$A:$A,1,0)=$B505,1,0),0)</f>
        <v>0</v>
      </c>
      <c r="R505">
        <f>IFERROR(IF(VLOOKUP($B505,Spirits!$A:$A,1,0)=$B505,1,0),0)</f>
        <v>1</v>
      </c>
      <c r="S505" s="7">
        <f t="shared" si="8"/>
        <v>1</v>
      </c>
      <c r="U505" t="e">
        <f>VLOOKUP(B505,'Packaged Beer &amp; Cider'!$A$4:$A$28,1,FALSE)</f>
        <v>#N/A</v>
      </c>
    </row>
    <row r="506" spans="1:21" x14ac:dyDescent="0.25">
      <c r="A506" s="3">
        <v>11344</v>
      </c>
      <c r="B506" s="4" t="s">
        <v>437</v>
      </c>
      <c r="C506" s="3">
        <v>78721</v>
      </c>
      <c r="D506" s="4" t="s">
        <v>438</v>
      </c>
      <c r="E506" s="3">
        <v>15</v>
      </c>
      <c r="F506" s="4" t="s">
        <v>2005</v>
      </c>
      <c r="G506" s="3">
        <v>0.7</v>
      </c>
      <c r="H506" s="5"/>
      <c r="I506" s="6">
        <v>11.97</v>
      </c>
      <c r="J506" s="4" t="s">
        <v>174</v>
      </c>
      <c r="K506" s="6">
        <v>7.48</v>
      </c>
      <c r="L506" s="6"/>
      <c r="M506" s="6"/>
      <c r="N506" s="6"/>
      <c r="O506" s="6">
        <v>7.8160000000000007</v>
      </c>
      <c r="P506">
        <f>IFERROR(IF(VLOOKUP(B506,'Packaged Beer &amp; Cider'!A:A,1,0)=B506,1,0),0)</f>
        <v>0</v>
      </c>
      <c r="Q506">
        <f>IFERROR(IF(VLOOKUP($B506,Wines!$A:$A,1,0)=$B506,1,0),0)</f>
        <v>0</v>
      </c>
      <c r="R506">
        <f>IFERROR(IF(VLOOKUP($B506,Spirits!$A:$A,1,0)=$B506,1,0),0)</f>
        <v>1</v>
      </c>
      <c r="S506" s="7">
        <f t="shared" si="8"/>
        <v>1</v>
      </c>
      <c r="U506" t="e">
        <f>VLOOKUP(B506,'Packaged Beer &amp; Cider'!$A$4:$A$28,1,FALSE)</f>
        <v>#N/A</v>
      </c>
    </row>
    <row r="507" spans="1:21" x14ac:dyDescent="0.25">
      <c r="A507" s="3">
        <v>334</v>
      </c>
      <c r="B507" s="4" t="s">
        <v>297</v>
      </c>
      <c r="C507" s="3">
        <v>1086</v>
      </c>
      <c r="D507" s="4" t="s">
        <v>298</v>
      </c>
      <c r="E507" s="3">
        <v>35</v>
      </c>
      <c r="F507" s="4" t="s">
        <v>192</v>
      </c>
      <c r="G507" s="3">
        <v>0.7</v>
      </c>
      <c r="H507" s="5"/>
      <c r="I507" s="6">
        <v>20.12</v>
      </c>
      <c r="J507" s="4" t="s">
        <v>174</v>
      </c>
      <c r="K507" s="6">
        <v>14.57</v>
      </c>
      <c r="L507" s="6"/>
      <c r="M507" s="6"/>
      <c r="N507" s="6"/>
      <c r="O507" s="6">
        <v>14.906000000000001</v>
      </c>
      <c r="P507">
        <f>IFERROR(IF(VLOOKUP(B507,'Packaged Beer &amp; Cider'!A:A,1,0)=B507,1,0),0)</f>
        <v>0</v>
      </c>
      <c r="Q507">
        <f>IFERROR(IF(VLOOKUP($B507,Wines!$A:$A,1,0)=$B507,1,0),0)</f>
        <v>0</v>
      </c>
      <c r="R507">
        <f>IFERROR(IF(VLOOKUP($B507,Spirits!$A:$A,1,0)=$B507,1,0),0)</f>
        <v>1</v>
      </c>
      <c r="S507" s="7">
        <f t="shared" si="8"/>
        <v>1</v>
      </c>
      <c r="U507" t="e">
        <f>VLOOKUP(B507,'Packaged Beer &amp; Cider'!$A$4:$A$28,1,FALSE)</f>
        <v>#N/A</v>
      </c>
    </row>
    <row r="508" spans="1:21" x14ac:dyDescent="0.25">
      <c r="A508" s="3">
        <v>335</v>
      </c>
      <c r="B508" s="4" t="s">
        <v>439</v>
      </c>
      <c r="C508" s="3">
        <v>1084</v>
      </c>
      <c r="D508" s="4" t="s">
        <v>440</v>
      </c>
      <c r="E508" s="3">
        <v>35</v>
      </c>
      <c r="F508" s="4" t="s">
        <v>192</v>
      </c>
      <c r="G508" s="3">
        <v>1.5</v>
      </c>
      <c r="H508" s="5"/>
      <c r="I508" s="6">
        <v>41.69</v>
      </c>
      <c r="J508" s="4" t="s">
        <v>174</v>
      </c>
      <c r="K508" s="6">
        <v>30.55</v>
      </c>
      <c r="L508" s="6"/>
      <c r="M508" s="6"/>
      <c r="N508" s="6"/>
      <c r="O508" s="6">
        <v>31.27</v>
      </c>
      <c r="P508">
        <f>IFERROR(IF(VLOOKUP(B508,'Packaged Beer &amp; Cider'!A:A,1,0)=B508,1,0),0)</f>
        <v>0</v>
      </c>
      <c r="Q508">
        <f>IFERROR(IF(VLOOKUP($B508,Wines!$A:$A,1,0)=$B508,1,0),0)</f>
        <v>0</v>
      </c>
      <c r="R508">
        <f>IFERROR(IF(VLOOKUP($B508,Spirits!$A:$A,1,0)=$B508,1,0),0)</f>
        <v>1</v>
      </c>
      <c r="S508" s="7">
        <f t="shared" si="8"/>
        <v>1</v>
      </c>
      <c r="U508" t="e">
        <f>VLOOKUP(B508,'Packaged Beer &amp; Cider'!$A$4:$A$28,1,FALSE)</f>
        <v>#N/A</v>
      </c>
    </row>
    <row r="509" spans="1:21" x14ac:dyDescent="0.25">
      <c r="A509" s="3">
        <v>10468</v>
      </c>
      <c r="B509" s="4" t="s">
        <v>441</v>
      </c>
      <c r="C509" s="3">
        <v>45235</v>
      </c>
      <c r="D509" s="4" t="s">
        <v>442</v>
      </c>
      <c r="E509" s="3">
        <v>20</v>
      </c>
      <c r="F509" s="4" t="s">
        <v>1304</v>
      </c>
      <c r="G509" s="3">
        <v>0.7</v>
      </c>
      <c r="H509" s="5"/>
      <c r="I509" s="6">
        <v>20.09</v>
      </c>
      <c r="J509" s="4" t="s">
        <v>174</v>
      </c>
      <c r="K509" s="6">
        <v>17.34</v>
      </c>
      <c r="L509" s="6"/>
      <c r="M509" s="6"/>
      <c r="N509" s="6"/>
      <c r="O509" s="6">
        <v>17.675999999999998</v>
      </c>
      <c r="P509">
        <f>IFERROR(IF(VLOOKUP(B509,'Packaged Beer &amp; Cider'!A:A,1,0)=B509,1,0),0)</f>
        <v>0</v>
      </c>
      <c r="Q509">
        <f>IFERROR(IF(VLOOKUP($B509,Wines!$A:$A,1,0)=$B509,1,0),0)</f>
        <v>0</v>
      </c>
      <c r="R509">
        <f>IFERROR(IF(VLOOKUP($B509,Spirits!$A:$A,1,0)=$B509,1,0),0)</f>
        <v>1</v>
      </c>
      <c r="S509" s="7">
        <f t="shared" si="8"/>
        <v>1</v>
      </c>
      <c r="U509" t="e">
        <f>VLOOKUP(B509,'Packaged Beer &amp; Cider'!$A$4:$A$28,1,FALSE)</f>
        <v>#N/A</v>
      </c>
    </row>
    <row r="510" spans="1:21" x14ac:dyDescent="0.25">
      <c r="A510" s="3">
        <v>338</v>
      </c>
      <c r="B510" s="4" t="s">
        <v>299</v>
      </c>
      <c r="C510" s="3">
        <v>3373</v>
      </c>
      <c r="D510" s="4" t="s">
        <v>300</v>
      </c>
      <c r="E510" s="3">
        <v>38</v>
      </c>
      <c r="F510" s="4" t="s">
        <v>179</v>
      </c>
      <c r="G510" s="3">
        <v>0.7</v>
      </c>
      <c r="H510" s="5"/>
      <c r="I510" s="6">
        <v>19.23</v>
      </c>
      <c r="J510" s="4" t="s">
        <v>174</v>
      </c>
      <c r="K510" s="6">
        <v>14.93</v>
      </c>
      <c r="L510" s="6"/>
      <c r="M510" s="6"/>
      <c r="N510" s="6"/>
      <c r="O510" s="6">
        <v>15.266</v>
      </c>
      <c r="P510">
        <f>IFERROR(IF(VLOOKUP(B510,'Packaged Beer &amp; Cider'!A:A,1,0)=B510,1,0),0)</f>
        <v>0</v>
      </c>
      <c r="Q510">
        <f>IFERROR(IF(VLOOKUP($B510,Wines!$A:$A,1,0)=$B510,1,0),0)</f>
        <v>0</v>
      </c>
      <c r="R510">
        <f>IFERROR(IF(VLOOKUP($B510,Spirits!$A:$A,1,0)=$B510,1,0),0)</f>
        <v>1</v>
      </c>
      <c r="S510" s="7">
        <f t="shared" si="8"/>
        <v>1</v>
      </c>
      <c r="U510" t="e">
        <f>VLOOKUP(B510,'Packaged Beer &amp; Cider'!$A$4:$A$28,1,FALSE)</f>
        <v>#N/A</v>
      </c>
    </row>
    <row r="511" spans="1:21" x14ac:dyDescent="0.25">
      <c r="A511" s="3">
        <v>11446</v>
      </c>
      <c r="B511" s="4" t="s">
        <v>443</v>
      </c>
      <c r="C511" s="3">
        <v>45307</v>
      </c>
      <c r="D511" s="4" t="s">
        <v>444</v>
      </c>
      <c r="E511" s="3">
        <v>43</v>
      </c>
      <c r="F511" s="4" t="s">
        <v>173</v>
      </c>
      <c r="G511" s="3">
        <v>0.7</v>
      </c>
      <c r="H511" s="5"/>
      <c r="I511" s="6">
        <v>18.329999999999998</v>
      </c>
      <c r="J511" s="4" t="s">
        <v>174</v>
      </c>
      <c r="K511" s="6">
        <v>13.96</v>
      </c>
      <c r="L511" s="6"/>
      <c r="M511" s="6"/>
      <c r="N511" s="6"/>
      <c r="O511" s="6">
        <v>14.296000000000001</v>
      </c>
      <c r="P511">
        <f>IFERROR(IF(VLOOKUP(B511,'Packaged Beer &amp; Cider'!A:A,1,0)=B511,1,0),0)</f>
        <v>0</v>
      </c>
      <c r="Q511">
        <f>IFERROR(IF(VLOOKUP($B511,Wines!$A:$A,1,0)=$B511,1,0),0)</f>
        <v>0</v>
      </c>
      <c r="R511">
        <f>IFERROR(IF(VLOOKUP($B511,Spirits!$A:$A,1,0)=$B511,1,0),0)</f>
        <v>1</v>
      </c>
      <c r="S511" s="7">
        <f t="shared" si="8"/>
        <v>1</v>
      </c>
      <c r="U511" t="e">
        <f>VLOOKUP(B511,'Packaged Beer &amp; Cider'!$A$4:$A$28,1,FALSE)</f>
        <v>#N/A</v>
      </c>
    </row>
    <row r="512" spans="1:21" x14ac:dyDescent="0.25">
      <c r="A512" s="3">
        <v>11531</v>
      </c>
      <c r="B512" s="4" t="s">
        <v>2025</v>
      </c>
      <c r="C512" s="3">
        <v>61226</v>
      </c>
      <c r="D512" s="4" t="s">
        <v>2026</v>
      </c>
      <c r="E512" s="3">
        <v>15</v>
      </c>
      <c r="F512" s="4" t="s">
        <v>210</v>
      </c>
      <c r="G512" s="3">
        <v>0.7</v>
      </c>
      <c r="H512" s="5"/>
      <c r="I512" s="6">
        <v>13.6</v>
      </c>
      <c r="J512" s="4" t="s">
        <v>174</v>
      </c>
      <c r="K512" s="6">
        <v>10.49</v>
      </c>
      <c r="L512" s="6"/>
      <c r="M512" s="6"/>
      <c r="N512" s="6"/>
      <c r="O512" s="6">
        <v>10.826000000000001</v>
      </c>
      <c r="P512">
        <f>IFERROR(IF(VLOOKUP(B512,'Packaged Beer &amp; Cider'!A:A,1,0)=B512,1,0),0)</f>
        <v>0</v>
      </c>
      <c r="Q512">
        <f>IFERROR(IF(VLOOKUP($B512,Wines!$A:$A,1,0)=$B512,1,0),0)</f>
        <v>0</v>
      </c>
      <c r="R512">
        <f>IFERROR(IF(VLOOKUP($B512,Spirits!$A:$A,1,0)=$B512,1,0),0)</f>
        <v>1</v>
      </c>
      <c r="S512" s="7">
        <f t="shared" si="8"/>
        <v>1</v>
      </c>
      <c r="U512" t="e">
        <f>VLOOKUP(B512,'Packaged Beer &amp; Cider'!$A$4:$A$28,1,FALSE)</f>
        <v>#N/A</v>
      </c>
    </row>
    <row r="513" spans="1:21" x14ac:dyDescent="0.25">
      <c r="A513">
        <v>281</v>
      </c>
      <c r="B513" t="s">
        <v>288</v>
      </c>
      <c r="C513">
        <v>1091</v>
      </c>
      <c r="D513" t="s">
        <v>289</v>
      </c>
      <c r="E513">
        <v>20</v>
      </c>
      <c r="F513" t="s">
        <v>184</v>
      </c>
      <c r="G513">
        <v>0.7</v>
      </c>
      <c r="I513">
        <v>16.170000000000002</v>
      </c>
      <c r="J513" t="s">
        <v>174</v>
      </c>
      <c r="K513">
        <v>12.17</v>
      </c>
      <c r="O513">
        <v>12.506</v>
      </c>
      <c r="P513">
        <f>IFERROR(IF(VLOOKUP(B513,'Packaged Beer &amp; Cider'!A:A,1,0)=B513,1,0),0)</f>
        <v>0</v>
      </c>
      <c r="Q513">
        <f>IFERROR(IF(VLOOKUP($B513,Wines!$A:$A,1,0)=$B513,1,0),0)</f>
        <v>0</v>
      </c>
      <c r="R513">
        <f>IFERROR(IF(VLOOKUP($B513,Spirits!$A:$A,1,0)=$B513,1,0),0)</f>
        <v>1</v>
      </c>
      <c r="S513" s="7">
        <f t="shared" si="8"/>
        <v>1</v>
      </c>
      <c r="U513" t="e">
        <f>VLOOKUP(B513,'Packaged Beer &amp; Cider'!$A$4:$A$28,1,FALSE)</f>
        <v>#N/A</v>
      </c>
    </row>
    <row r="514" spans="1:21" x14ac:dyDescent="0.25">
      <c r="A514">
        <v>282</v>
      </c>
      <c r="B514" t="s">
        <v>445</v>
      </c>
      <c r="C514">
        <v>3892</v>
      </c>
      <c r="D514" t="s">
        <v>446</v>
      </c>
      <c r="E514">
        <v>20</v>
      </c>
      <c r="F514" t="s">
        <v>184</v>
      </c>
      <c r="G514">
        <v>1.5</v>
      </c>
      <c r="I514">
        <v>34.65</v>
      </c>
      <c r="J514" t="s">
        <v>174</v>
      </c>
      <c r="K514">
        <v>26</v>
      </c>
      <c r="O514">
        <v>26.72</v>
      </c>
      <c r="P514">
        <f>IFERROR(IF(VLOOKUP(B514,'Packaged Beer &amp; Cider'!A:A,1,0)=B514,1,0),0)</f>
        <v>0</v>
      </c>
      <c r="Q514">
        <f>IFERROR(IF(VLOOKUP($B514,Wines!$A:$A,1,0)=$B514,1,0),0)</f>
        <v>0</v>
      </c>
      <c r="R514">
        <f>IFERROR(IF(VLOOKUP($B514,Spirits!$A:$A,1,0)=$B514,1,0),0)</f>
        <v>1</v>
      </c>
      <c r="S514" s="7">
        <f t="shared" si="8"/>
        <v>1</v>
      </c>
      <c r="U514" t="e">
        <f>VLOOKUP(B514,'Packaged Beer &amp; Cider'!$A$4:$A$28,1,FALSE)</f>
        <v>#N/A</v>
      </c>
    </row>
    <row r="515" spans="1:21" x14ac:dyDescent="0.25">
      <c r="A515">
        <v>184</v>
      </c>
      <c r="B515" t="s">
        <v>447</v>
      </c>
      <c r="C515">
        <v>48039</v>
      </c>
      <c r="D515" t="s">
        <v>448</v>
      </c>
      <c r="E515">
        <v>17.2</v>
      </c>
      <c r="F515" t="s">
        <v>184</v>
      </c>
      <c r="G515">
        <v>0.7</v>
      </c>
      <c r="I515">
        <v>13.06</v>
      </c>
      <c r="J515" t="s">
        <v>174</v>
      </c>
      <c r="K515">
        <v>10.130000000000001</v>
      </c>
      <c r="O515">
        <v>10.466000000000001</v>
      </c>
      <c r="P515">
        <f>IFERROR(IF(VLOOKUP(B515,'Packaged Beer &amp; Cider'!A:A,1,0)=B515,1,0),0)</f>
        <v>0</v>
      </c>
      <c r="Q515">
        <f>IFERROR(IF(VLOOKUP($B515,Wines!$A:$A,1,0)=$B515,1,0),0)</f>
        <v>0</v>
      </c>
      <c r="R515">
        <f>IFERROR(IF(VLOOKUP($B515,Spirits!$A:$A,1,0)=$B515,1,0),0)</f>
        <v>1</v>
      </c>
      <c r="S515" s="7">
        <f t="shared" si="8"/>
        <v>1</v>
      </c>
      <c r="U515" t="e">
        <f>VLOOKUP(B515,'Packaged Beer &amp; Cider'!$A$4:$A$28,1,FALSE)</f>
        <v>#N/A</v>
      </c>
    </row>
    <row r="516" spans="1:21" x14ac:dyDescent="0.25">
      <c r="A516">
        <v>11361</v>
      </c>
      <c r="B516" t="s">
        <v>514</v>
      </c>
      <c r="C516">
        <v>79387</v>
      </c>
      <c r="D516" t="s">
        <v>515</v>
      </c>
      <c r="E516">
        <v>25</v>
      </c>
      <c r="F516" t="s">
        <v>2012</v>
      </c>
      <c r="G516">
        <v>0.7</v>
      </c>
      <c r="I516">
        <v>19.809999999999999</v>
      </c>
      <c r="J516" t="s">
        <v>174</v>
      </c>
      <c r="K516">
        <v>12.28</v>
      </c>
      <c r="O516">
        <v>12.616</v>
      </c>
      <c r="P516">
        <f>IFERROR(IF(VLOOKUP(B516,'Packaged Beer &amp; Cider'!A:A,1,0)=B516,1,0),0)</f>
        <v>0</v>
      </c>
      <c r="Q516">
        <f>IFERROR(IF(VLOOKUP($B516,Wines!$A:$A,1,0)=$B516,1,0),0)</f>
        <v>0</v>
      </c>
      <c r="R516">
        <f>IFERROR(IF(VLOOKUP($B516,Spirits!$A:$A,1,0)=$B516,1,0),0)</f>
        <v>1</v>
      </c>
      <c r="S516" s="7">
        <f t="shared" si="8"/>
        <v>1</v>
      </c>
      <c r="U516" t="e">
        <f>VLOOKUP(B516,'Packaged Beer &amp; Cider'!$A$4:$A$28,1,FALSE)</f>
        <v>#N/A</v>
      </c>
    </row>
    <row r="517" spans="1:21" x14ac:dyDescent="0.25">
      <c r="A517">
        <v>11362</v>
      </c>
      <c r="B517" t="s">
        <v>516</v>
      </c>
      <c r="C517">
        <v>79299</v>
      </c>
      <c r="D517" t="s">
        <v>517</v>
      </c>
      <c r="E517">
        <v>25</v>
      </c>
      <c r="F517" t="s">
        <v>2012</v>
      </c>
      <c r="G517">
        <v>0.7</v>
      </c>
      <c r="I517">
        <v>19.809999999999999</v>
      </c>
      <c r="J517" t="s">
        <v>174</v>
      </c>
      <c r="K517">
        <v>12.28</v>
      </c>
      <c r="O517">
        <v>12.616</v>
      </c>
      <c r="P517">
        <f>IFERROR(IF(VLOOKUP(B517,'Packaged Beer &amp; Cider'!A:A,1,0)=B517,1,0),0)</f>
        <v>0</v>
      </c>
      <c r="Q517">
        <f>IFERROR(IF(VLOOKUP($B517,Wines!$A:$A,1,0)=$B517,1,0),0)</f>
        <v>0</v>
      </c>
      <c r="R517">
        <f>IFERROR(IF(VLOOKUP($B517,Spirits!$A:$A,1,0)=$B517,1,0),0)</f>
        <v>1</v>
      </c>
      <c r="S517" s="7">
        <f t="shared" si="8"/>
        <v>1</v>
      </c>
      <c r="U517" t="e">
        <f>VLOOKUP(B517,'Packaged Beer &amp; Cider'!$A$4:$A$28,1,FALSE)</f>
        <v>#N/A</v>
      </c>
    </row>
    <row r="518" spans="1:21" x14ac:dyDescent="0.25">
      <c r="A518">
        <v>11485</v>
      </c>
      <c r="B518" t="s">
        <v>518</v>
      </c>
      <c r="C518">
        <v>83740</v>
      </c>
      <c r="D518" t="s">
        <v>519</v>
      </c>
      <c r="E518">
        <v>20</v>
      </c>
      <c r="F518" t="s">
        <v>473</v>
      </c>
      <c r="G518">
        <v>0.5</v>
      </c>
      <c r="I518">
        <v>18.38</v>
      </c>
      <c r="J518" t="s">
        <v>174</v>
      </c>
      <c r="K518">
        <v>10.5</v>
      </c>
      <c r="O518">
        <v>10.74</v>
      </c>
      <c r="P518">
        <f>IFERROR(IF(VLOOKUP(B518,'Packaged Beer &amp; Cider'!A:A,1,0)=B518,1,0),0)</f>
        <v>0</v>
      </c>
      <c r="Q518">
        <f>IFERROR(IF(VLOOKUP($B518,Wines!$A:$A,1,0)=$B518,1,0),0)</f>
        <v>0</v>
      </c>
      <c r="R518">
        <f>IFERROR(IF(VLOOKUP($B518,Spirits!$A:$A,1,0)=$B518,1,0),0)</f>
        <v>1</v>
      </c>
      <c r="S518" s="7">
        <f t="shared" si="8"/>
        <v>1</v>
      </c>
      <c r="U518" t="e">
        <f>VLOOKUP(B518,'Packaged Beer &amp; Cider'!$A$4:$A$28,1,FALSE)</f>
        <v>#N/A</v>
      </c>
    </row>
    <row r="519" spans="1:21" x14ac:dyDescent="0.25">
      <c r="A519">
        <v>11486</v>
      </c>
      <c r="B519" t="s">
        <v>520</v>
      </c>
      <c r="C519">
        <v>83725</v>
      </c>
      <c r="D519" t="s">
        <v>521</v>
      </c>
      <c r="E519">
        <v>20</v>
      </c>
      <c r="F519" t="s">
        <v>473</v>
      </c>
      <c r="G519">
        <v>0.5</v>
      </c>
      <c r="I519">
        <v>18.38</v>
      </c>
      <c r="J519" t="s">
        <v>174</v>
      </c>
      <c r="K519">
        <v>10.5</v>
      </c>
      <c r="O519">
        <v>10.74</v>
      </c>
      <c r="P519">
        <f>IFERROR(IF(VLOOKUP(B519,'Packaged Beer &amp; Cider'!A:A,1,0)=B519,1,0),0)</f>
        <v>0</v>
      </c>
      <c r="Q519">
        <f>IFERROR(IF(VLOOKUP($B519,Wines!$A:$A,1,0)=$B519,1,0),0)</f>
        <v>0</v>
      </c>
      <c r="R519">
        <f>IFERROR(IF(VLOOKUP($B519,Spirits!$A:$A,1,0)=$B519,1,0),0)</f>
        <v>1</v>
      </c>
      <c r="S519" s="7">
        <f t="shared" si="8"/>
        <v>1</v>
      </c>
      <c r="U519" t="e">
        <f>VLOOKUP(B519,'Packaged Beer &amp; Cider'!$A$4:$A$28,1,FALSE)</f>
        <v>#N/A</v>
      </c>
    </row>
    <row r="520" spans="1:21" x14ac:dyDescent="0.25">
      <c r="A520">
        <v>11467</v>
      </c>
      <c r="B520" t="s">
        <v>524</v>
      </c>
      <c r="C520">
        <v>82589</v>
      </c>
      <c r="D520" t="s">
        <v>525</v>
      </c>
      <c r="E520">
        <v>20</v>
      </c>
      <c r="F520" t="s">
        <v>526</v>
      </c>
      <c r="G520">
        <v>0.5</v>
      </c>
      <c r="I520">
        <v>18.03</v>
      </c>
      <c r="J520" t="s">
        <v>174</v>
      </c>
      <c r="K520">
        <v>11.6</v>
      </c>
      <c r="O520">
        <v>11.84</v>
      </c>
      <c r="P520">
        <f>IFERROR(IF(VLOOKUP(B520,'Packaged Beer &amp; Cider'!A:A,1,0)=B520,1,0),0)</f>
        <v>0</v>
      </c>
      <c r="Q520">
        <f>IFERROR(IF(VLOOKUP($B520,Wines!$A:$A,1,0)=$B520,1,0),0)</f>
        <v>0</v>
      </c>
      <c r="R520">
        <f>IFERROR(IF(VLOOKUP($B520,Spirits!$A:$A,1,0)=$B520,1,0),0)</f>
        <v>1</v>
      </c>
      <c r="S520" s="7">
        <f t="shared" si="8"/>
        <v>1</v>
      </c>
      <c r="U520" t="e">
        <f>VLOOKUP(B520,'Packaged Beer &amp; Cider'!$A$4:$A$28,1,FALSE)</f>
        <v>#N/A</v>
      </c>
    </row>
    <row r="521" spans="1:21" x14ac:dyDescent="0.25">
      <c r="A521">
        <v>11468</v>
      </c>
      <c r="B521" t="s">
        <v>527</v>
      </c>
      <c r="C521">
        <v>82588</v>
      </c>
      <c r="D521" t="s">
        <v>528</v>
      </c>
      <c r="E521">
        <v>20</v>
      </c>
      <c r="F521" t="s">
        <v>526</v>
      </c>
      <c r="G521">
        <v>0.5</v>
      </c>
      <c r="I521">
        <v>18.03</v>
      </c>
      <c r="J521" t="s">
        <v>174</v>
      </c>
      <c r="K521">
        <v>11.6</v>
      </c>
      <c r="O521">
        <v>11.84</v>
      </c>
      <c r="P521">
        <f>IFERROR(IF(VLOOKUP(B521,'Packaged Beer &amp; Cider'!A:A,1,0)=B521,1,0),0)</f>
        <v>0</v>
      </c>
      <c r="Q521">
        <f>IFERROR(IF(VLOOKUP($B521,Wines!$A:$A,1,0)=$B521,1,0),0)</f>
        <v>0</v>
      </c>
      <c r="R521">
        <f>IFERROR(IF(VLOOKUP($B521,Spirits!$A:$A,1,0)=$B521,1,0),0)</f>
        <v>1</v>
      </c>
      <c r="S521" s="7">
        <f t="shared" si="8"/>
        <v>1</v>
      </c>
      <c r="U521" t="e">
        <f>VLOOKUP(B521,'Packaged Beer &amp; Cider'!$A$4:$A$28,1,FALSE)</f>
        <v>#N/A</v>
      </c>
    </row>
    <row r="522" spans="1:21" x14ac:dyDescent="0.25">
      <c r="A522">
        <v>11469</v>
      </c>
      <c r="B522" t="s">
        <v>529</v>
      </c>
      <c r="C522">
        <v>82591</v>
      </c>
      <c r="D522" t="s">
        <v>530</v>
      </c>
      <c r="E522">
        <v>20</v>
      </c>
      <c r="F522" t="s">
        <v>526</v>
      </c>
      <c r="G522">
        <v>0.5</v>
      </c>
      <c r="I522">
        <v>18.03</v>
      </c>
      <c r="J522" t="s">
        <v>174</v>
      </c>
      <c r="K522">
        <v>11.6</v>
      </c>
      <c r="O522">
        <v>11.84</v>
      </c>
      <c r="P522">
        <f>IFERROR(IF(VLOOKUP(B522,'Packaged Beer &amp; Cider'!A:A,1,0)=B522,1,0),0)</f>
        <v>0</v>
      </c>
      <c r="Q522">
        <f>IFERROR(IF(VLOOKUP($B522,Wines!$A:$A,1,0)=$B522,1,0),0)</f>
        <v>0</v>
      </c>
      <c r="R522">
        <f>IFERROR(IF(VLOOKUP($B522,Spirits!$A:$A,1,0)=$B522,1,0),0)</f>
        <v>1</v>
      </c>
      <c r="S522" s="7">
        <f t="shared" si="8"/>
        <v>1</v>
      </c>
      <c r="U522" t="e">
        <f>VLOOKUP(B522,'Packaged Beer &amp; Cider'!$A$4:$A$28,1,FALSE)</f>
        <v>#N/A</v>
      </c>
    </row>
    <row r="523" spans="1:21" x14ac:dyDescent="0.25">
      <c r="A523">
        <v>11470</v>
      </c>
      <c r="B523" t="s">
        <v>531</v>
      </c>
      <c r="C523">
        <v>82590</v>
      </c>
      <c r="D523" t="s">
        <v>532</v>
      </c>
      <c r="E523">
        <v>20</v>
      </c>
      <c r="F523" t="s">
        <v>526</v>
      </c>
      <c r="G523">
        <v>0.5</v>
      </c>
      <c r="I523">
        <v>18.03</v>
      </c>
      <c r="J523" t="s">
        <v>174</v>
      </c>
      <c r="K523">
        <v>11.6</v>
      </c>
      <c r="O523">
        <v>11.84</v>
      </c>
      <c r="P523">
        <f>IFERROR(IF(VLOOKUP(B523,'Packaged Beer &amp; Cider'!A:A,1,0)=B523,1,0),0)</f>
        <v>0</v>
      </c>
      <c r="Q523">
        <f>IFERROR(IF(VLOOKUP($B523,Wines!$A:$A,1,0)=$B523,1,0),0)</f>
        <v>0</v>
      </c>
      <c r="R523">
        <f>IFERROR(IF(VLOOKUP($B523,Spirits!$A:$A,1,0)=$B523,1,0),0)</f>
        <v>1</v>
      </c>
      <c r="S523" s="7">
        <f t="shared" si="8"/>
        <v>1</v>
      </c>
      <c r="U523" t="e">
        <f>VLOOKUP(B523,'Packaged Beer &amp; Cider'!$A$4:$A$28,1,FALSE)</f>
        <v>#N/A</v>
      </c>
    </row>
    <row r="524" spans="1:21" x14ac:dyDescent="0.25">
      <c r="A524">
        <v>11471</v>
      </c>
      <c r="B524" t="s">
        <v>533</v>
      </c>
      <c r="C524">
        <v>82592</v>
      </c>
      <c r="D524" t="s">
        <v>534</v>
      </c>
      <c r="E524">
        <v>20</v>
      </c>
      <c r="F524" t="s">
        <v>526</v>
      </c>
      <c r="G524">
        <v>0.5</v>
      </c>
      <c r="I524">
        <v>18.03</v>
      </c>
      <c r="J524" t="s">
        <v>174</v>
      </c>
      <c r="K524">
        <v>11.6</v>
      </c>
      <c r="O524">
        <v>11.84</v>
      </c>
      <c r="P524">
        <f>IFERROR(IF(VLOOKUP(B524,'Packaged Beer &amp; Cider'!A:A,1,0)=B524,1,0),0)</f>
        <v>0</v>
      </c>
      <c r="Q524">
        <f>IFERROR(IF(VLOOKUP($B524,Wines!$A:$A,1,0)=$B524,1,0),0)</f>
        <v>0</v>
      </c>
      <c r="R524">
        <f>IFERROR(IF(VLOOKUP($B524,Spirits!$A:$A,1,0)=$B524,1,0),0)</f>
        <v>1</v>
      </c>
      <c r="S524" s="7">
        <f t="shared" si="8"/>
        <v>1</v>
      </c>
      <c r="U524" t="e">
        <f>VLOOKUP(B524,'Packaged Beer &amp; Cider'!$A$4:$A$28,1,FALSE)</f>
        <v>#N/A</v>
      </c>
    </row>
    <row r="525" spans="1:21" x14ac:dyDescent="0.25">
      <c r="A525">
        <v>11472</v>
      </c>
      <c r="B525" t="s">
        <v>535</v>
      </c>
      <c r="C525">
        <v>82586</v>
      </c>
      <c r="D525" t="s">
        <v>536</v>
      </c>
      <c r="E525">
        <v>20</v>
      </c>
      <c r="F525" t="s">
        <v>526</v>
      </c>
      <c r="G525">
        <v>0.5</v>
      </c>
      <c r="I525">
        <v>18.03</v>
      </c>
      <c r="J525" t="s">
        <v>174</v>
      </c>
      <c r="K525">
        <v>11.6</v>
      </c>
      <c r="O525">
        <v>11.84</v>
      </c>
      <c r="P525">
        <f>IFERROR(IF(VLOOKUP(B525,'Packaged Beer &amp; Cider'!A:A,1,0)=B525,1,0),0)</f>
        <v>0</v>
      </c>
      <c r="Q525">
        <f>IFERROR(IF(VLOOKUP($B525,Wines!$A:$A,1,0)=$B525,1,0),0)</f>
        <v>0</v>
      </c>
      <c r="R525">
        <f>IFERROR(IF(VLOOKUP($B525,Spirits!$A:$A,1,0)=$B525,1,0),0)</f>
        <v>1</v>
      </c>
      <c r="S525" s="7">
        <f t="shared" si="8"/>
        <v>1</v>
      </c>
      <c r="U525" t="e">
        <f>VLOOKUP(B525,'Packaged Beer &amp; Cider'!$A$4:$A$28,1,FALSE)</f>
        <v>#N/A</v>
      </c>
    </row>
    <row r="526" spans="1:21" x14ac:dyDescent="0.25">
      <c r="A526">
        <v>8582</v>
      </c>
      <c r="B526" t="s">
        <v>352</v>
      </c>
      <c r="C526">
        <v>45233</v>
      </c>
      <c r="D526" t="s">
        <v>353</v>
      </c>
      <c r="E526">
        <v>11</v>
      </c>
      <c r="F526" t="s">
        <v>480</v>
      </c>
      <c r="G526">
        <v>0.7</v>
      </c>
      <c r="I526">
        <v>13.37</v>
      </c>
      <c r="J526" t="s">
        <v>174</v>
      </c>
      <c r="K526">
        <v>9.5299999999999994</v>
      </c>
      <c r="O526">
        <v>9.8659999999999997</v>
      </c>
      <c r="P526">
        <f>IFERROR(IF(VLOOKUP(B526,'Packaged Beer &amp; Cider'!A:A,1,0)=B526,1,0),0)</f>
        <v>0</v>
      </c>
      <c r="Q526">
        <f>IFERROR(IF(VLOOKUP($B526,Wines!$A:$A,1,0)=$B526,1,0),0)</f>
        <v>0</v>
      </c>
      <c r="R526">
        <f>IFERROR(IF(VLOOKUP($B526,Spirits!$A:$A,1,0)=$B526,1,0),0)</f>
        <v>1</v>
      </c>
      <c r="S526" s="7">
        <f t="shared" si="8"/>
        <v>1</v>
      </c>
      <c r="U526" t="e">
        <f>VLOOKUP(B526,'Packaged Beer &amp; Cider'!$A$4:$A$28,1,FALSE)</f>
        <v>#N/A</v>
      </c>
    </row>
    <row r="527" spans="1:21" x14ac:dyDescent="0.25">
      <c r="A527">
        <v>391</v>
      </c>
      <c r="B527" t="s">
        <v>305</v>
      </c>
      <c r="C527">
        <v>1110</v>
      </c>
      <c r="D527" t="s">
        <v>306</v>
      </c>
      <c r="E527">
        <v>25</v>
      </c>
      <c r="F527" t="s">
        <v>480</v>
      </c>
      <c r="G527">
        <v>0.7</v>
      </c>
      <c r="I527">
        <v>17.14</v>
      </c>
      <c r="J527" t="s">
        <v>174</v>
      </c>
      <c r="K527">
        <v>11.27</v>
      </c>
      <c r="O527">
        <v>11.606</v>
      </c>
      <c r="P527">
        <f>IFERROR(IF(VLOOKUP(B527,'Packaged Beer &amp; Cider'!A:A,1,0)=B527,1,0),0)</f>
        <v>0</v>
      </c>
      <c r="Q527">
        <f>IFERROR(IF(VLOOKUP($B527,Wines!$A:$A,1,0)=$B527,1,0),0)</f>
        <v>0</v>
      </c>
      <c r="R527">
        <f>IFERROR(IF(VLOOKUP($B527,Spirits!$A:$A,1,0)=$B527,1,0),0)</f>
        <v>1</v>
      </c>
      <c r="S527" s="7">
        <f t="shared" si="8"/>
        <v>1</v>
      </c>
      <c r="U527" t="e">
        <f>VLOOKUP(B527,'Packaged Beer &amp; Cider'!$A$4:$A$28,1,FALSE)</f>
        <v>#N/A</v>
      </c>
    </row>
    <row r="528" spans="1:21" x14ac:dyDescent="0.25">
      <c r="A528">
        <v>965</v>
      </c>
      <c r="B528" t="s">
        <v>370</v>
      </c>
      <c r="C528">
        <v>1078</v>
      </c>
      <c r="D528" t="s">
        <v>371</v>
      </c>
      <c r="E528">
        <v>40</v>
      </c>
      <c r="F528" t="s">
        <v>173</v>
      </c>
      <c r="G528">
        <v>0.7</v>
      </c>
      <c r="I528">
        <v>17.75</v>
      </c>
      <c r="J528" t="s">
        <v>174</v>
      </c>
      <c r="K528">
        <v>13.87</v>
      </c>
      <c r="O528">
        <v>14.206</v>
      </c>
      <c r="P528">
        <f>IFERROR(IF(VLOOKUP(B528,'Packaged Beer &amp; Cider'!A:A,1,0)=B528,1,0),0)</f>
        <v>0</v>
      </c>
      <c r="Q528">
        <f>IFERROR(IF(VLOOKUP($B528,Wines!$A:$A,1,0)=$B528,1,0),0)</f>
        <v>0</v>
      </c>
      <c r="R528">
        <f>IFERROR(IF(VLOOKUP($B528,Spirits!$A:$A,1,0)=$B528,1,0),0)</f>
        <v>1</v>
      </c>
      <c r="S528" s="7">
        <f t="shared" si="8"/>
        <v>1</v>
      </c>
      <c r="U528" t="e">
        <f>VLOOKUP(B528,'Packaged Beer &amp; Cider'!$A$4:$A$28,1,FALSE)</f>
        <v>#N/A</v>
      </c>
    </row>
    <row r="529" spans="1:21" x14ac:dyDescent="0.25">
      <c r="A529">
        <v>407</v>
      </c>
      <c r="B529" t="s">
        <v>311</v>
      </c>
      <c r="C529">
        <v>1114</v>
      </c>
      <c r="D529" t="s">
        <v>312</v>
      </c>
      <c r="E529">
        <v>25</v>
      </c>
      <c r="F529" t="s">
        <v>107</v>
      </c>
      <c r="G529">
        <v>0.7</v>
      </c>
      <c r="I529">
        <v>15.76</v>
      </c>
      <c r="J529" t="s">
        <v>174</v>
      </c>
      <c r="K529">
        <v>10.89</v>
      </c>
      <c r="O529">
        <v>11.226000000000001</v>
      </c>
      <c r="P529">
        <f>IFERROR(IF(VLOOKUP(B529,'Packaged Beer &amp; Cider'!A:A,1,0)=B529,1,0),0)</f>
        <v>0</v>
      </c>
      <c r="Q529">
        <f>IFERROR(IF(VLOOKUP($B529,Wines!$A:$A,1,0)=$B529,1,0),0)</f>
        <v>0</v>
      </c>
      <c r="R529">
        <f>IFERROR(IF(VLOOKUP($B529,Spirits!$A:$A,1,0)=$B529,1,0),0)</f>
        <v>1</v>
      </c>
      <c r="S529" s="7">
        <f t="shared" si="8"/>
        <v>1</v>
      </c>
      <c r="U529" t="e">
        <f>VLOOKUP(B529,'Packaged Beer &amp; Cider'!$A$4:$A$28,1,FALSE)</f>
        <v>#N/A</v>
      </c>
    </row>
    <row r="530" spans="1:21" x14ac:dyDescent="0.25">
      <c r="A530">
        <v>11475</v>
      </c>
      <c r="B530" t="s">
        <v>537</v>
      </c>
      <c r="C530">
        <v>73018</v>
      </c>
      <c r="D530" t="s">
        <v>538</v>
      </c>
      <c r="E530">
        <v>0</v>
      </c>
      <c r="F530" t="s">
        <v>539</v>
      </c>
      <c r="G530">
        <v>0.7</v>
      </c>
      <c r="I530">
        <v>17.149999999999999</v>
      </c>
      <c r="J530" t="s">
        <v>174</v>
      </c>
      <c r="K530">
        <v>12.94</v>
      </c>
      <c r="O530">
        <v>13.276</v>
      </c>
      <c r="P530">
        <f>IFERROR(IF(VLOOKUP(B530,'Packaged Beer &amp; Cider'!A:A,1,0)=B530,1,0),0)</f>
        <v>0</v>
      </c>
      <c r="Q530">
        <f>IFERROR(IF(VLOOKUP($B530,Wines!$A:$A,1,0)=$B530,1,0),0)</f>
        <v>0</v>
      </c>
      <c r="R530">
        <f>IFERROR(IF(VLOOKUP($B530,Spirits!$A:$A,1,0)=$B530,1,0),0)</f>
        <v>1</v>
      </c>
      <c r="S530" s="7">
        <f t="shared" si="8"/>
        <v>1</v>
      </c>
      <c r="U530" t="e">
        <f>VLOOKUP(B530,'Packaged Beer &amp; Cider'!$A$4:$A$28,1,FALSE)</f>
        <v>#N/A</v>
      </c>
    </row>
    <row r="531" spans="1:21" x14ac:dyDescent="0.25">
      <c r="A531">
        <v>11476</v>
      </c>
      <c r="B531" t="s">
        <v>540</v>
      </c>
      <c r="C531">
        <v>73019</v>
      </c>
      <c r="D531" t="s">
        <v>541</v>
      </c>
      <c r="E531">
        <v>0</v>
      </c>
      <c r="F531" t="s">
        <v>539</v>
      </c>
      <c r="G531">
        <v>0.7</v>
      </c>
      <c r="I531">
        <v>17.149999999999999</v>
      </c>
      <c r="J531" t="s">
        <v>174</v>
      </c>
      <c r="K531">
        <v>12.94</v>
      </c>
      <c r="O531">
        <v>13.276</v>
      </c>
      <c r="P531">
        <f>IFERROR(IF(VLOOKUP(B531,'Packaged Beer &amp; Cider'!A:A,1,0)=B531,1,0),0)</f>
        <v>0</v>
      </c>
      <c r="Q531">
        <f>IFERROR(IF(VLOOKUP($B531,Wines!$A:$A,1,0)=$B531,1,0),0)</f>
        <v>0</v>
      </c>
      <c r="R531">
        <f>IFERROR(IF(VLOOKUP($B531,Spirits!$A:$A,1,0)=$B531,1,0),0)</f>
        <v>1</v>
      </c>
      <c r="S531" s="7">
        <f t="shared" si="8"/>
        <v>1</v>
      </c>
      <c r="U531" t="e">
        <f>VLOOKUP(B531,'Packaged Beer &amp; Cider'!$A$4:$A$28,1,FALSE)</f>
        <v>#N/A</v>
      </c>
    </row>
    <row r="532" spans="1:21" x14ac:dyDescent="0.25">
      <c r="A532">
        <v>271</v>
      </c>
      <c r="B532" t="s">
        <v>280</v>
      </c>
      <c r="C532">
        <v>47895</v>
      </c>
      <c r="D532" t="s">
        <v>281</v>
      </c>
      <c r="E532">
        <v>19</v>
      </c>
      <c r="F532" t="s">
        <v>282</v>
      </c>
      <c r="G532">
        <v>0.75</v>
      </c>
      <c r="I532">
        <v>9.7899999999999991</v>
      </c>
      <c r="J532" t="s">
        <v>174</v>
      </c>
      <c r="K532">
        <v>7.61</v>
      </c>
      <c r="O532">
        <v>7.9700000000000006</v>
      </c>
      <c r="P532">
        <f>IFERROR(IF(VLOOKUP(B532,'Packaged Beer &amp; Cider'!A:A,1,0)=B532,1,0),0)</f>
        <v>0</v>
      </c>
      <c r="Q532">
        <f>IFERROR(IF(VLOOKUP($B532,Wines!$A:$A,1,0)=$B532,1,0),0)</f>
        <v>0</v>
      </c>
      <c r="R532">
        <f>IFERROR(IF(VLOOKUP($B532,Spirits!$A:$A,1,0)=$B532,1,0),0)</f>
        <v>1</v>
      </c>
      <c r="S532" s="7">
        <f t="shared" si="8"/>
        <v>1</v>
      </c>
      <c r="U532" t="e">
        <f>VLOOKUP(B532,'Packaged Beer &amp; Cider'!$A$4:$A$28,1,FALSE)</f>
        <v>#N/A</v>
      </c>
    </row>
    <row r="533" spans="1:21" x14ac:dyDescent="0.25">
      <c r="A533">
        <v>258</v>
      </c>
      <c r="B533" t="s">
        <v>271</v>
      </c>
      <c r="C533">
        <v>892</v>
      </c>
      <c r="D533" t="s">
        <v>272</v>
      </c>
      <c r="E533">
        <v>20</v>
      </c>
      <c r="F533" t="s">
        <v>199</v>
      </c>
      <c r="G533">
        <v>0.75</v>
      </c>
      <c r="I533">
        <v>13.09</v>
      </c>
      <c r="J533" t="s">
        <v>174</v>
      </c>
      <c r="K533">
        <v>9.16</v>
      </c>
      <c r="O533">
        <v>9.52</v>
      </c>
      <c r="P533">
        <f>IFERROR(IF(VLOOKUP(B533,'Packaged Beer &amp; Cider'!A:A,1,0)=B533,1,0),0)</f>
        <v>0</v>
      </c>
      <c r="Q533">
        <f>IFERROR(IF(VLOOKUP($B533,Wines!$A:$A,1,0)=$B533,1,0),0)</f>
        <v>0</v>
      </c>
      <c r="R533">
        <f>IFERROR(IF(VLOOKUP($B533,Spirits!$A:$A,1,0)=$B533,1,0),0)</f>
        <v>1</v>
      </c>
      <c r="S533" s="7">
        <f t="shared" si="8"/>
        <v>1</v>
      </c>
      <c r="U533" t="e">
        <f>VLOOKUP(B533,'Packaged Beer &amp; Cider'!$A$4:$A$28,1,FALSE)</f>
        <v>#N/A</v>
      </c>
    </row>
    <row r="534" spans="1:21" x14ac:dyDescent="0.25">
      <c r="A534">
        <v>405</v>
      </c>
      <c r="B534" t="s">
        <v>309</v>
      </c>
      <c r="C534">
        <v>47761</v>
      </c>
      <c r="D534" t="s">
        <v>310</v>
      </c>
      <c r="E534">
        <v>20</v>
      </c>
      <c r="F534" t="s">
        <v>199</v>
      </c>
      <c r="G534">
        <v>0.75</v>
      </c>
      <c r="I534">
        <v>11.62</v>
      </c>
      <c r="J534" t="s">
        <v>174</v>
      </c>
      <c r="K534">
        <v>8.18</v>
      </c>
      <c r="O534">
        <v>8.5399999999999991</v>
      </c>
      <c r="P534">
        <f>IFERROR(IF(VLOOKUP(B534,'Packaged Beer &amp; Cider'!A:A,1,0)=B534,1,0),0)</f>
        <v>0</v>
      </c>
      <c r="Q534">
        <f>IFERROR(IF(VLOOKUP($B534,Wines!$A:$A,1,0)=$B534,1,0),0)</f>
        <v>0</v>
      </c>
      <c r="R534">
        <f>IFERROR(IF(VLOOKUP($B534,Spirits!$A:$A,1,0)=$B534,1,0),0)</f>
        <v>1</v>
      </c>
      <c r="S534" s="7">
        <f t="shared" si="8"/>
        <v>1</v>
      </c>
      <c r="U534" t="e">
        <f>VLOOKUP(B534,'Packaged Beer &amp; Cider'!$A$4:$A$28,1,FALSE)</f>
        <v>#N/A</v>
      </c>
    </row>
    <row r="535" spans="1:21" x14ac:dyDescent="0.25">
      <c r="A535">
        <v>272</v>
      </c>
      <c r="B535" t="s">
        <v>449</v>
      </c>
      <c r="C535">
        <v>47769</v>
      </c>
      <c r="D535" t="s">
        <v>450</v>
      </c>
      <c r="E535">
        <v>19</v>
      </c>
      <c r="F535" t="s">
        <v>451</v>
      </c>
      <c r="G535">
        <v>0.75</v>
      </c>
      <c r="I535">
        <v>10.93</v>
      </c>
      <c r="J535" t="s">
        <v>174</v>
      </c>
      <c r="K535">
        <v>7.87</v>
      </c>
      <c r="O535">
        <v>8.23</v>
      </c>
      <c r="P535">
        <f>IFERROR(IF(VLOOKUP(B535,'Packaged Beer &amp; Cider'!A:A,1,0)=B535,1,0),0)</f>
        <v>0</v>
      </c>
      <c r="Q535">
        <f>IFERROR(IF(VLOOKUP($B535,Wines!$A:$A,1,0)=$B535,1,0),0)</f>
        <v>0</v>
      </c>
      <c r="R535">
        <f>IFERROR(IF(VLOOKUP($B535,Spirits!$A:$A,1,0)=$B535,1,0),0)</f>
        <v>0</v>
      </c>
      <c r="S535" s="7">
        <f t="shared" si="8"/>
        <v>0</v>
      </c>
      <c r="U535" t="e">
        <f>VLOOKUP(B535,'Packaged Beer &amp; Cider'!$A$4:$A$28,1,FALSE)</f>
        <v>#N/A</v>
      </c>
    </row>
    <row r="536" spans="1:21" x14ac:dyDescent="0.25">
      <c r="A536">
        <v>275</v>
      </c>
      <c r="B536" t="s">
        <v>283</v>
      </c>
      <c r="C536">
        <v>47897</v>
      </c>
      <c r="D536" t="s">
        <v>284</v>
      </c>
      <c r="E536">
        <v>20</v>
      </c>
      <c r="F536" t="s">
        <v>285</v>
      </c>
      <c r="G536">
        <v>0.75</v>
      </c>
      <c r="I536">
        <v>13.51</v>
      </c>
      <c r="J536" t="s">
        <v>174</v>
      </c>
      <c r="K536">
        <v>8.42</v>
      </c>
      <c r="O536">
        <v>8.7799999999999994</v>
      </c>
      <c r="P536">
        <f>IFERROR(IF(VLOOKUP(B536,'Packaged Beer &amp; Cider'!A:A,1,0)=B536,1,0),0)</f>
        <v>0</v>
      </c>
      <c r="Q536">
        <f>IFERROR(IF(VLOOKUP($B536,Wines!$A:$A,1,0)=$B536,1,0),0)</f>
        <v>0</v>
      </c>
      <c r="R536">
        <f>IFERROR(IF(VLOOKUP($B536,Spirits!$A:$A,1,0)=$B536,1,0),0)</f>
        <v>1</v>
      </c>
      <c r="S536" s="7">
        <f t="shared" si="8"/>
        <v>1</v>
      </c>
      <c r="U536" t="e">
        <f>VLOOKUP(B536,'Packaged Beer &amp; Cider'!$A$4:$A$28,1,FALSE)</f>
        <v>#N/A</v>
      </c>
    </row>
    <row r="537" spans="1:21" x14ac:dyDescent="0.25">
      <c r="A537">
        <v>11283</v>
      </c>
      <c r="B537" t="s">
        <v>542</v>
      </c>
      <c r="C537">
        <v>793</v>
      </c>
      <c r="D537" t="s">
        <v>543</v>
      </c>
      <c r="E537">
        <v>40</v>
      </c>
      <c r="F537" t="s">
        <v>480</v>
      </c>
      <c r="G537">
        <v>0.7</v>
      </c>
      <c r="I537">
        <v>17.41</v>
      </c>
      <c r="J537" t="s">
        <v>174</v>
      </c>
      <c r="K537">
        <v>15.82</v>
      </c>
      <c r="O537">
        <v>16.155999999999999</v>
      </c>
      <c r="P537">
        <f>IFERROR(IF(VLOOKUP(B537,'Packaged Beer &amp; Cider'!A:A,1,0)=B537,1,0),0)</f>
        <v>0</v>
      </c>
      <c r="Q537">
        <f>IFERROR(IF(VLOOKUP($B537,Wines!$A:$A,1,0)=$B537,1,0),0)</f>
        <v>0</v>
      </c>
      <c r="R537">
        <f>IFERROR(IF(VLOOKUP($B537,Spirits!$A:$A,1,0)=$B537,1,0),0)</f>
        <v>1</v>
      </c>
      <c r="S537" s="7">
        <f t="shared" si="8"/>
        <v>1</v>
      </c>
      <c r="U537" t="e">
        <f>VLOOKUP(B537,'Packaged Beer &amp; Cider'!$A$4:$A$28,1,FALSE)</f>
        <v>#N/A</v>
      </c>
    </row>
    <row r="538" spans="1:21" x14ac:dyDescent="0.25">
      <c r="A538">
        <v>926</v>
      </c>
      <c r="B538" t="s">
        <v>362</v>
      </c>
      <c r="C538">
        <v>800</v>
      </c>
      <c r="D538" t="s">
        <v>363</v>
      </c>
      <c r="E538">
        <v>37.5</v>
      </c>
      <c r="F538" t="s">
        <v>1304</v>
      </c>
      <c r="G538">
        <v>0.7</v>
      </c>
      <c r="I538">
        <v>18.18</v>
      </c>
      <c r="J538" t="s">
        <v>174</v>
      </c>
      <c r="K538">
        <v>12.34</v>
      </c>
      <c r="O538">
        <v>12.676</v>
      </c>
      <c r="P538">
        <f>IFERROR(IF(VLOOKUP(B538,'Packaged Beer &amp; Cider'!A:A,1,0)=B538,1,0),0)</f>
        <v>0</v>
      </c>
      <c r="Q538">
        <f>IFERROR(IF(VLOOKUP($B538,Wines!$A:$A,1,0)=$B538,1,0),0)</f>
        <v>0</v>
      </c>
      <c r="R538">
        <f>IFERROR(IF(VLOOKUP($B538,Spirits!$A:$A,1,0)=$B538,1,0),0)</f>
        <v>1</v>
      </c>
      <c r="S538" s="7">
        <f t="shared" ref="S538:S601" si="9">SUM(P538:R538)</f>
        <v>1</v>
      </c>
      <c r="U538" t="e">
        <f>VLOOKUP(B538,'Packaged Beer &amp; Cider'!$A$4:$A$28,1,FALSE)</f>
        <v>#N/A</v>
      </c>
    </row>
    <row r="539" spans="1:21" x14ac:dyDescent="0.25">
      <c r="A539">
        <v>928</v>
      </c>
      <c r="B539" t="s">
        <v>544</v>
      </c>
      <c r="C539">
        <v>799</v>
      </c>
      <c r="D539" t="s">
        <v>545</v>
      </c>
      <c r="E539">
        <v>37.5</v>
      </c>
      <c r="F539" t="s">
        <v>1304</v>
      </c>
      <c r="G539">
        <v>1.5</v>
      </c>
      <c r="I539">
        <v>37.549999999999997</v>
      </c>
      <c r="J539" t="s">
        <v>174</v>
      </c>
      <c r="K539">
        <v>26.79</v>
      </c>
      <c r="O539">
        <v>27.509999999999998</v>
      </c>
      <c r="P539">
        <f>IFERROR(IF(VLOOKUP(B539,'Packaged Beer &amp; Cider'!A:A,1,0)=B539,1,0),0)</f>
        <v>0</v>
      </c>
      <c r="Q539">
        <f>IFERROR(IF(VLOOKUP($B539,Wines!$A:$A,1,0)=$B539,1,0),0)</f>
        <v>0</v>
      </c>
      <c r="R539">
        <f>IFERROR(IF(VLOOKUP($B539,Spirits!$A:$A,1,0)=$B539,1,0),0)</f>
        <v>1</v>
      </c>
      <c r="S539" s="7">
        <f t="shared" si="9"/>
        <v>1</v>
      </c>
      <c r="U539" t="e">
        <f>VLOOKUP(B539,'Packaged Beer &amp; Cider'!$A$4:$A$28,1,FALSE)</f>
        <v>#N/A</v>
      </c>
    </row>
    <row r="540" spans="1:21" x14ac:dyDescent="0.25">
      <c r="A540">
        <v>11364</v>
      </c>
      <c r="B540" t="s">
        <v>546</v>
      </c>
      <c r="C540">
        <v>79389</v>
      </c>
      <c r="D540" t="s">
        <v>547</v>
      </c>
      <c r="E540">
        <v>32</v>
      </c>
      <c r="F540" t="s">
        <v>1304</v>
      </c>
      <c r="G540">
        <v>0.7</v>
      </c>
      <c r="I540">
        <v>17.670000000000002</v>
      </c>
      <c r="J540" t="s">
        <v>174</v>
      </c>
      <c r="K540">
        <v>12.17</v>
      </c>
      <c r="O540">
        <v>12.506</v>
      </c>
      <c r="P540">
        <f>IFERROR(IF(VLOOKUP(B540,'Packaged Beer &amp; Cider'!A:A,1,0)=B540,1,0),0)</f>
        <v>0</v>
      </c>
      <c r="Q540">
        <f>IFERROR(IF(VLOOKUP($B540,Wines!$A:$A,1,0)=$B540,1,0),0)</f>
        <v>0</v>
      </c>
      <c r="R540">
        <f>IFERROR(IF(VLOOKUP($B540,Spirits!$A:$A,1,0)=$B540,1,0),0)</f>
        <v>1</v>
      </c>
      <c r="S540" s="7">
        <f t="shared" si="9"/>
        <v>1</v>
      </c>
      <c r="U540" t="e">
        <f>VLOOKUP(B540,'Packaged Beer &amp; Cider'!$A$4:$A$28,1,FALSE)</f>
        <v>#N/A</v>
      </c>
    </row>
    <row r="541" spans="1:21" x14ac:dyDescent="0.25">
      <c r="A541">
        <v>11365</v>
      </c>
      <c r="B541" t="s">
        <v>548</v>
      </c>
      <c r="C541">
        <v>79388</v>
      </c>
      <c r="D541" t="s">
        <v>549</v>
      </c>
      <c r="E541">
        <v>32</v>
      </c>
      <c r="F541" t="s">
        <v>1304</v>
      </c>
      <c r="G541">
        <v>0.7</v>
      </c>
      <c r="I541">
        <v>17.670000000000002</v>
      </c>
      <c r="J541" t="s">
        <v>174</v>
      </c>
      <c r="K541">
        <v>12.71</v>
      </c>
      <c r="O541">
        <v>13.046000000000001</v>
      </c>
      <c r="P541">
        <f>IFERROR(IF(VLOOKUP(B541,'Packaged Beer &amp; Cider'!A:A,1,0)=B541,1,0),0)</f>
        <v>0</v>
      </c>
      <c r="Q541">
        <f>IFERROR(IF(VLOOKUP($B541,Wines!$A:$A,1,0)=$B541,1,0),0)</f>
        <v>0</v>
      </c>
      <c r="R541">
        <f>IFERROR(IF(VLOOKUP($B541,Spirits!$A:$A,1,0)=$B541,1,0),0)</f>
        <v>1</v>
      </c>
      <c r="S541" s="7">
        <f t="shared" si="9"/>
        <v>1</v>
      </c>
      <c r="U541" t="e">
        <f>VLOOKUP(B541,'Packaged Beer &amp; Cider'!$A$4:$A$28,1,FALSE)</f>
        <v>#N/A</v>
      </c>
    </row>
    <row r="542" spans="1:21" x14ac:dyDescent="0.25">
      <c r="A542">
        <v>172</v>
      </c>
      <c r="B542" t="s">
        <v>248</v>
      </c>
      <c r="C542">
        <v>780</v>
      </c>
      <c r="D542" t="s">
        <v>249</v>
      </c>
      <c r="E542">
        <v>35</v>
      </c>
      <c r="F542" t="s">
        <v>107</v>
      </c>
      <c r="G542">
        <v>0.7</v>
      </c>
      <c r="I542">
        <v>17.46</v>
      </c>
      <c r="J542" t="s">
        <v>174</v>
      </c>
      <c r="K542">
        <v>11.62</v>
      </c>
      <c r="O542">
        <v>11.956</v>
      </c>
      <c r="P542">
        <f>IFERROR(IF(VLOOKUP(B542,'Packaged Beer &amp; Cider'!A:A,1,0)=B542,1,0),0)</f>
        <v>0</v>
      </c>
      <c r="Q542">
        <f>IFERROR(IF(VLOOKUP($B542,Wines!$A:$A,1,0)=$B542,1,0),0)</f>
        <v>0</v>
      </c>
      <c r="R542">
        <f>IFERROR(IF(VLOOKUP($B542,Spirits!$A:$A,1,0)=$B542,1,0),0)</f>
        <v>1</v>
      </c>
      <c r="S542" s="7">
        <f t="shared" si="9"/>
        <v>1</v>
      </c>
      <c r="U542" t="e">
        <f>VLOOKUP(B542,'Packaged Beer &amp; Cider'!$A$4:$A$28,1,FALSE)</f>
        <v>#N/A</v>
      </c>
    </row>
    <row r="543" spans="1:21" x14ac:dyDescent="0.25">
      <c r="A543">
        <v>957</v>
      </c>
      <c r="B543" t="s">
        <v>368</v>
      </c>
      <c r="C543">
        <v>776</v>
      </c>
      <c r="D543" t="s">
        <v>369</v>
      </c>
      <c r="E543">
        <v>40</v>
      </c>
      <c r="F543" t="s">
        <v>107</v>
      </c>
      <c r="G543">
        <v>0.7</v>
      </c>
      <c r="I543">
        <v>15.94</v>
      </c>
      <c r="J543" t="s">
        <v>174</v>
      </c>
      <c r="K543">
        <v>11.42</v>
      </c>
      <c r="O543">
        <v>11.756</v>
      </c>
      <c r="P543">
        <f>IFERROR(IF(VLOOKUP(B543,'Packaged Beer &amp; Cider'!A:A,1,0)=B543,1,0),0)</f>
        <v>0</v>
      </c>
      <c r="Q543">
        <f>IFERROR(IF(VLOOKUP($B543,Wines!$A:$A,1,0)=$B543,1,0),0)</f>
        <v>0</v>
      </c>
      <c r="R543">
        <f>IFERROR(IF(VLOOKUP($B543,Spirits!$A:$A,1,0)=$B543,1,0),0)</f>
        <v>1</v>
      </c>
      <c r="S543" s="7">
        <f t="shared" si="9"/>
        <v>1</v>
      </c>
      <c r="U543" t="e">
        <f>VLOOKUP(B543,'Packaged Beer &amp; Cider'!$A$4:$A$28,1,FALSE)</f>
        <v>#N/A</v>
      </c>
    </row>
    <row r="544" spans="1:21" x14ac:dyDescent="0.25">
      <c r="A544">
        <v>958</v>
      </c>
      <c r="B544" t="s">
        <v>550</v>
      </c>
      <c r="C544">
        <v>775</v>
      </c>
      <c r="D544" t="s">
        <v>551</v>
      </c>
      <c r="E544">
        <v>40</v>
      </c>
      <c r="F544" t="s">
        <v>107</v>
      </c>
      <c r="G544">
        <v>1.5</v>
      </c>
      <c r="I544">
        <v>33.93</v>
      </c>
      <c r="J544" t="s">
        <v>174</v>
      </c>
      <c r="K544">
        <v>25.02</v>
      </c>
      <c r="O544">
        <v>25.74</v>
      </c>
      <c r="P544">
        <f>IFERROR(IF(VLOOKUP(B544,'Packaged Beer &amp; Cider'!A:A,1,0)=B544,1,0),0)</f>
        <v>0</v>
      </c>
      <c r="Q544">
        <f>IFERROR(IF(VLOOKUP($B544,Wines!$A:$A,1,0)=$B544,1,0),0)</f>
        <v>0</v>
      </c>
      <c r="R544">
        <f>IFERROR(IF(VLOOKUP($B544,Spirits!$A:$A,1,0)=$B544,1,0),0)</f>
        <v>1</v>
      </c>
      <c r="S544" s="7">
        <f t="shared" si="9"/>
        <v>1</v>
      </c>
      <c r="U544" t="e">
        <f>VLOOKUP(B544,'Packaged Beer &amp; Cider'!$A$4:$A$28,1,FALSE)</f>
        <v>#N/A</v>
      </c>
    </row>
    <row r="545" spans="1:21" x14ac:dyDescent="0.25">
      <c r="A545">
        <v>11530</v>
      </c>
      <c r="B545" t="s">
        <v>2027</v>
      </c>
      <c r="C545">
        <v>57057</v>
      </c>
      <c r="D545" t="s">
        <v>2028</v>
      </c>
      <c r="E545">
        <v>35</v>
      </c>
      <c r="F545" t="s">
        <v>107</v>
      </c>
      <c r="G545">
        <v>1.5</v>
      </c>
      <c r="I545">
        <v>33.93</v>
      </c>
      <c r="J545" t="s">
        <v>174</v>
      </c>
      <c r="K545">
        <v>26.48</v>
      </c>
      <c r="O545">
        <v>27.2</v>
      </c>
      <c r="P545">
        <f>IFERROR(IF(VLOOKUP(B545,'Packaged Beer &amp; Cider'!A:A,1,0)=B545,1,0),0)</f>
        <v>0</v>
      </c>
      <c r="Q545">
        <f>IFERROR(IF(VLOOKUP($B545,Wines!$A:$A,1,0)=$B545,1,0),0)</f>
        <v>0</v>
      </c>
      <c r="R545">
        <f>IFERROR(IF(VLOOKUP($B545,Spirits!$A:$A,1,0)=$B545,1,0),0)</f>
        <v>1</v>
      </c>
      <c r="S545" s="7">
        <f t="shared" si="9"/>
        <v>1</v>
      </c>
      <c r="U545" t="e">
        <f>VLOOKUP(B545,'Packaged Beer &amp; Cider'!$A$4:$A$28,1,FALSE)</f>
        <v>#N/A</v>
      </c>
    </row>
    <row r="546" spans="1:21" x14ac:dyDescent="0.25">
      <c r="A546">
        <v>11541</v>
      </c>
      <c r="B546" t="s">
        <v>2029</v>
      </c>
      <c r="C546">
        <v>87505</v>
      </c>
      <c r="D546" t="s">
        <v>2030</v>
      </c>
      <c r="E546">
        <v>25</v>
      </c>
      <c r="F546" t="s">
        <v>107</v>
      </c>
      <c r="G546">
        <v>0.7</v>
      </c>
      <c r="I546">
        <v>14.5</v>
      </c>
      <c r="J546" t="s">
        <v>174</v>
      </c>
      <c r="K546">
        <v>11.53</v>
      </c>
      <c r="O546">
        <v>11.866</v>
      </c>
      <c r="P546">
        <f>IFERROR(IF(VLOOKUP(B546,'Packaged Beer &amp; Cider'!A:A,1,0)=B546,1,0),0)</f>
        <v>0</v>
      </c>
      <c r="Q546">
        <f>IFERROR(IF(VLOOKUP($B546,Wines!$A:$A,1,0)=$B546,1,0),0)</f>
        <v>0</v>
      </c>
      <c r="R546">
        <f>IFERROR(IF(VLOOKUP($B546,Spirits!$A:$A,1,0)=$B546,1,0),0)</f>
        <v>1</v>
      </c>
      <c r="S546" s="7">
        <f t="shared" si="9"/>
        <v>1</v>
      </c>
      <c r="U546" t="e">
        <f>VLOOKUP(B546,'Packaged Beer &amp; Cider'!$A$4:$A$28,1,FALSE)</f>
        <v>#N/A</v>
      </c>
    </row>
    <row r="547" spans="1:21" x14ac:dyDescent="0.25">
      <c r="A547">
        <v>11352</v>
      </c>
      <c r="B547" t="s">
        <v>552</v>
      </c>
      <c r="C547">
        <v>78257</v>
      </c>
      <c r="D547" t="s">
        <v>553</v>
      </c>
      <c r="E547">
        <v>37.5</v>
      </c>
      <c r="F547" t="s">
        <v>210</v>
      </c>
      <c r="G547">
        <v>0.7</v>
      </c>
      <c r="I547">
        <v>20.12</v>
      </c>
      <c r="J547" t="s">
        <v>174</v>
      </c>
      <c r="K547">
        <v>14.27</v>
      </c>
      <c r="O547">
        <v>14.606</v>
      </c>
      <c r="P547">
        <f>IFERROR(IF(VLOOKUP(B547,'Packaged Beer &amp; Cider'!A:A,1,0)=B547,1,0),0)</f>
        <v>0</v>
      </c>
      <c r="Q547">
        <f>IFERROR(IF(VLOOKUP($B547,Wines!$A:$A,1,0)=$B547,1,0),0)</f>
        <v>0</v>
      </c>
      <c r="R547">
        <f>IFERROR(IF(VLOOKUP($B547,Spirits!$A:$A,1,0)=$B547,1,0),0)</f>
        <v>1</v>
      </c>
      <c r="S547" s="7">
        <f t="shared" si="9"/>
        <v>1</v>
      </c>
      <c r="U547" t="e">
        <f>VLOOKUP(B547,'Packaged Beer &amp; Cider'!$A$4:$A$28,1,FALSE)</f>
        <v>#N/A</v>
      </c>
    </row>
    <row r="548" spans="1:21" x14ac:dyDescent="0.25">
      <c r="A548">
        <v>11353</v>
      </c>
      <c r="B548" t="s">
        <v>554</v>
      </c>
      <c r="C548">
        <v>78258</v>
      </c>
      <c r="D548" t="s">
        <v>555</v>
      </c>
      <c r="E548">
        <v>37.5</v>
      </c>
      <c r="F548" t="s">
        <v>210</v>
      </c>
      <c r="G548">
        <v>0.7</v>
      </c>
      <c r="I548">
        <v>20.12</v>
      </c>
      <c r="J548" t="s">
        <v>174</v>
      </c>
      <c r="K548">
        <v>14.24</v>
      </c>
      <c r="O548">
        <v>14.576000000000001</v>
      </c>
      <c r="P548">
        <f>IFERROR(IF(VLOOKUP(B548,'Packaged Beer &amp; Cider'!A:A,1,0)=B548,1,0),0)</f>
        <v>0</v>
      </c>
      <c r="Q548">
        <f>IFERROR(IF(VLOOKUP($B548,Wines!$A:$A,1,0)=$B548,1,0),0)</f>
        <v>0</v>
      </c>
      <c r="R548">
        <f>IFERROR(IF(VLOOKUP($B548,Spirits!$A:$A,1,0)=$B548,1,0),0)</f>
        <v>1</v>
      </c>
      <c r="S548" s="7">
        <f t="shared" si="9"/>
        <v>1</v>
      </c>
      <c r="U548" t="e">
        <f>VLOOKUP(B548,'Packaged Beer &amp; Cider'!$A$4:$A$28,1,FALSE)</f>
        <v>#N/A</v>
      </c>
    </row>
    <row r="549" spans="1:21" x14ac:dyDescent="0.25">
      <c r="A549">
        <v>11354</v>
      </c>
      <c r="B549" t="s">
        <v>556</v>
      </c>
      <c r="C549">
        <v>78259</v>
      </c>
      <c r="D549" t="s">
        <v>557</v>
      </c>
      <c r="E549">
        <v>37.5</v>
      </c>
      <c r="F549" t="s">
        <v>210</v>
      </c>
      <c r="G549">
        <v>0.7</v>
      </c>
      <c r="I549">
        <v>20.12</v>
      </c>
      <c r="J549" t="s">
        <v>174</v>
      </c>
      <c r="K549">
        <v>14.27</v>
      </c>
      <c r="O549">
        <v>14.606</v>
      </c>
      <c r="P549">
        <f>IFERROR(IF(VLOOKUP(B549,'Packaged Beer &amp; Cider'!A:A,1,0)=B549,1,0),0)</f>
        <v>0</v>
      </c>
      <c r="Q549">
        <f>IFERROR(IF(VLOOKUP($B549,Wines!$A:$A,1,0)=$B549,1,0),0)</f>
        <v>0</v>
      </c>
      <c r="R549">
        <f>IFERROR(IF(VLOOKUP($B549,Spirits!$A:$A,1,0)=$B549,1,0),0)</f>
        <v>1</v>
      </c>
      <c r="S549" s="7">
        <f t="shared" si="9"/>
        <v>1</v>
      </c>
      <c r="U549" t="e">
        <f>VLOOKUP(B549,'Packaged Beer &amp; Cider'!$A$4:$A$28,1,FALSE)</f>
        <v>#N/A</v>
      </c>
    </row>
    <row r="550" spans="1:21" x14ac:dyDescent="0.25">
      <c r="A550">
        <v>11477</v>
      </c>
      <c r="B550" t="s">
        <v>558</v>
      </c>
      <c r="C550">
        <v>83942</v>
      </c>
      <c r="D550" t="s">
        <v>559</v>
      </c>
      <c r="E550">
        <v>40</v>
      </c>
      <c r="F550" t="s">
        <v>607</v>
      </c>
      <c r="G550">
        <v>0.7</v>
      </c>
      <c r="I550">
        <v>31.01</v>
      </c>
      <c r="J550" t="s">
        <v>174</v>
      </c>
      <c r="K550">
        <v>24.41</v>
      </c>
      <c r="O550">
        <v>24.745999999999999</v>
      </c>
      <c r="P550">
        <f>IFERROR(IF(VLOOKUP(B550,'Packaged Beer &amp; Cider'!A:A,1,0)=B550,1,0),0)</f>
        <v>0</v>
      </c>
      <c r="Q550">
        <f>IFERROR(IF(VLOOKUP($B550,Wines!$A:$A,1,0)=$B550,1,0),0)</f>
        <v>0</v>
      </c>
      <c r="R550">
        <f>IFERROR(IF(VLOOKUP($B550,Spirits!$A:$A,1,0)=$B550,1,0),0)</f>
        <v>1</v>
      </c>
      <c r="S550" s="7">
        <f t="shared" si="9"/>
        <v>1</v>
      </c>
      <c r="U550" t="e">
        <f>VLOOKUP(B550,'Packaged Beer &amp; Cider'!$A$4:$A$28,1,FALSE)</f>
        <v>#N/A</v>
      </c>
    </row>
    <row r="551" spans="1:21" x14ac:dyDescent="0.25">
      <c r="A551">
        <v>1428</v>
      </c>
      <c r="B551" t="s">
        <v>560</v>
      </c>
      <c r="C551">
        <v>47880</v>
      </c>
      <c r="D551" t="s">
        <v>561</v>
      </c>
      <c r="E551">
        <v>37.5</v>
      </c>
      <c r="F551" t="s">
        <v>483</v>
      </c>
      <c r="G551">
        <v>1.5</v>
      </c>
      <c r="I551">
        <v>25.71</v>
      </c>
      <c r="J551" t="s">
        <v>174</v>
      </c>
      <c r="K551">
        <v>19.14</v>
      </c>
      <c r="O551">
        <v>19.86</v>
      </c>
      <c r="P551">
        <f>IFERROR(IF(VLOOKUP(B551,'Packaged Beer &amp; Cider'!A:A,1,0)=B551,1,0),0)</f>
        <v>0</v>
      </c>
      <c r="Q551">
        <f>IFERROR(IF(VLOOKUP($B551,Wines!$A:$A,1,0)=$B551,1,0),0)</f>
        <v>0</v>
      </c>
      <c r="R551">
        <f>IFERROR(IF(VLOOKUP($B551,Spirits!$A:$A,1,0)=$B551,1,0),0)</f>
        <v>1</v>
      </c>
      <c r="S551" s="7">
        <f t="shared" si="9"/>
        <v>1</v>
      </c>
      <c r="U551" t="e">
        <f>VLOOKUP(B551,'Packaged Beer &amp; Cider'!$A$4:$A$28,1,FALSE)</f>
        <v>#N/A</v>
      </c>
    </row>
    <row r="552" spans="1:21" x14ac:dyDescent="0.25">
      <c r="A552">
        <v>1461</v>
      </c>
      <c r="B552" t="s">
        <v>562</v>
      </c>
      <c r="C552">
        <v>47877</v>
      </c>
      <c r="D552" t="s">
        <v>563</v>
      </c>
      <c r="E552">
        <v>37.5</v>
      </c>
      <c r="F552" t="s">
        <v>483</v>
      </c>
      <c r="G552">
        <v>0.7</v>
      </c>
      <c r="I552">
        <v>12.06</v>
      </c>
      <c r="J552" t="s">
        <v>174</v>
      </c>
      <c r="K552">
        <v>9.08</v>
      </c>
      <c r="O552">
        <v>9.4160000000000004</v>
      </c>
      <c r="P552">
        <f>IFERROR(IF(VLOOKUP(B552,'Packaged Beer &amp; Cider'!A:A,1,0)=B552,1,0),0)</f>
        <v>0</v>
      </c>
      <c r="Q552">
        <f>IFERROR(IF(VLOOKUP($B552,Wines!$A:$A,1,0)=$B552,1,0),0)</f>
        <v>0</v>
      </c>
      <c r="R552">
        <f>IFERROR(IF(VLOOKUP($B552,Spirits!$A:$A,1,0)=$B552,1,0),0)</f>
        <v>1</v>
      </c>
      <c r="S552" s="7">
        <f t="shared" si="9"/>
        <v>1</v>
      </c>
      <c r="U552" t="e">
        <f>VLOOKUP(B552,'Packaged Beer &amp; Cider'!$A$4:$A$28,1,FALSE)</f>
        <v>#N/A</v>
      </c>
    </row>
    <row r="553" spans="1:21" x14ac:dyDescent="0.25">
      <c r="A553">
        <v>1513</v>
      </c>
      <c r="B553" t="s">
        <v>564</v>
      </c>
      <c r="C553">
        <v>47874</v>
      </c>
      <c r="D553" t="s">
        <v>565</v>
      </c>
      <c r="E553">
        <v>37.5</v>
      </c>
      <c r="F553" t="s">
        <v>483</v>
      </c>
      <c r="G553">
        <v>0.7</v>
      </c>
      <c r="I553">
        <v>11.96</v>
      </c>
      <c r="J553" t="s">
        <v>174</v>
      </c>
      <c r="K553">
        <v>8.98</v>
      </c>
      <c r="O553">
        <v>9.3160000000000007</v>
      </c>
      <c r="P553">
        <f>IFERROR(IF(VLOOKUP(B553,'Packaged Beer &amp; Cider'!A:A,1,0)=B553,1,0),0)</f>
        <v>0</v>
      </c>
      <c r="Q553">
        <f>IFERROR(IF(VLOOKUP($B553,Wines!$A:$A,1,0)=$B553,1,0),0)</f>
        <v>0</v>
      </c>
      <c r="R553">
        <f>IFERROR(IF(VLOOKUP($B553,Spirits!$A:$A,1,0)=$B553,1,0),0)</f>
        <v>1</v>
      </c>
      <c r="S553" s="7">
        <f t="shared" si="9"/>
        <v>1</v>
      </c>
      <c r="U553" t="e">
        <f>VLOOKUP(B553,'Packaged Beer &amp; Cider'!$A$4:$A$28,1,FALSE)</f>
        <v>#N/A</v>
      </c>
    </row>
    <row r="554" spans="1:21" x14ac:dyDescent="0.25">
      <c r="A554">
        <v>6018</v>
      </c>
      <c r="B554" t="s">
        <v>321</v>
      </c>
      <c r="C554">
        <v>33468</v>
      </c>
      <c r="D554" t="s">
        <v>322</v>
      </c>
      <c r="E554">
        <v>40</v>
      </c>
      <c r="F554" t="s">
        <v>173</v>
      </c>
      <c r="G554">
        <v>0.7</v>
      </c>
      <c r="I554">
        <v>17.04</v>
      </c>
      <c r="J554" t="s">
        <v>174</v>
      </c>
      <c r="K554">
        <v>13.52</v>
      </c>
      <c r="O554">
        <v>13.856</v>
      </c>
      <c r="P554">
        <f>IFERROR(IF(VLOOKUP(B554,'Packaged Beer &amp; Cider'!A:A,1,0)=B554,1,0),0)</f>
        <v>0</v>
      </c>
      <c r="Q554">
        <f>IFERROR(IF(VLOOKUP($B554,Wines!$A:$A,1,0)=$B554,1,0),0)</f>
        <v>0</v>
      </c>
      <c r="R554">
        <f>IFERROR(IF(VLOOKUP($B554,Spirits!$A:$A,1,0)=$B554,1,0),0)</f>
        <v>1</v>
      </c>
      <c r="S554" s="7">
        <f t="shared" si="9"/>
        <v>1</v>
      </c>
      <c r="U554" t="e">
        <f>VLOOKUP(B554,'Packaged Beer &amp; Cider'!$A$4:$A$28,1,FALSE)</f>
        <v>#N/A</v>
      </c>
    </row>
    <row r="555" spans="1:21" x14ac:dyDescent="0.25">
      <c r="A555">
        <v>1110</v>
      </c>
      <c r="B555" t="s">
        <v>566</v>
      </c>
      <c r="C555">
        <v>47858</v>
      </c>
      <c r="D555" t="s">
        <v>567</v>
      </c>
      <c r="E555">
        <v>37.5</v>
      </c>
      <c r="F555" t="s">
        <v>480</v>
      </c>
      <c r="G555">
        <v>0.7</v>
      </c>
      <c r="I555">
        <v>17.190000000000001</v>
      </c>
      <c r="J555" t="s">
        <v>174</v>
      </c>
      <c r="K555">
        <v>13.52</v>
      </c>
      <c r="O555">
        <v>13.856</v>
      </c>
      <c r="P555">
        <f>IFERROR(IF(VLOOKUP(B555,'Packaged Beer &amp; Cider'!A:A,1,0)=B555,1,0),0)</f>
        <v>0</v>
      </c>
      <c r="Q555">
        <f>IFERROR(IF(VLOOKUP($B555,Wines!$A:$A,1,0)=$B555,1,0),0)</f>
        <v>0</v>
      </c>
      <c r="R555">
        <f>IFERROR(IF(VLOOKUP($B555,Spirits!$A:$A,1,0)=$B555,1,0),0)</f>
        <v>1</v>
      </c>
      <c r="S555" s="7">
        <f t="shared" si="9"/>
        <v>1</v>
      </c>
      <c r="U555" t="e">
        <f>VLOOKUP(B555,'Packaged Beer &amp; Cider'!$A$4:$A$28,1,FALSE)</f>
        <v>#N/A</v>
      </c>
    </row>
    <row r="556" spans="1:21" x14ac:dyDescent="0.25">
      <c r="A556">
        <v>10462</v>
      </c>
      <c r="B556" t="s">
        <v>177</v>
      </c>
      <c r="C556">
        <v>40347</v>
      </c>
      <c r="D556" t="s">
        <v>178</v>
      </c>
      <c r="E556">
        <v>40</v>
      </c>
      <c r="F556" t="s">
        <v>179</v>
      </c>
      <c r="G556">
        <v>0.7</v>
      </c>
      <c r="I556">
        <v>20.85</v>
      </c>
      <c r="J556" t="s">
        <v>174</v>
      </c>
      <c r="K556">
        <v>16.420000000000002</v>
      </c>
      <c r="O556">
        <v>16.756</v>
      </c>
      <c r="P556">
        <f>IFERROR(IF(VLOOKUP(B556,'Packaged Beer &amp; Cider'!A:A,1,0)=B556,1,0),0)</f>
        <v>0</v>
      </c>
      <c r="Q556">
        <f>IFERROR(IF(VLOOKUP($B556,Wines!$A:$A,1,0)=$B556,1,0),0)</f>
        <v>0</v>
      </c>
      <c r="R556">
        <f>IFERROR(IF(VLOOKUP($B556,Spirits!$A:$A,1,0)=$B556,1,0),0)</f>
        <v>1</v>
      </c>
      <c r="S556" s="7">
        <f t="shared" si="9"/>
        <v>1</v>
      </c>
      <c r="U556" t="e">
        <f>VLOOKUP(B556,'Packaged Beer &amp; Cider'!$A$4:$A$28,1,FALSE)</f>
        <v>#N/A</v>
      </c>
    </row>
    <row r="557" spans="1:21" x14ac:dyDescent="0.25">
      <c r="A557">
        <v>259</v>
      </c>
      <c r="B557" t="s">
        <v>273</v>
      </c>
      <c r="C557">
        <v>790</v>
      </c>
      <c r="D557" t="s">
        <v>274</v>
      </c>
      <c r="E557">
        <v>40</v>
      </c>
      <c r="F557" t="s">
        <v>173</v>
      </c>
      <c r="G557">
        <v>0.7</v>
      </c>
      <c r="I557">
        <v>15.72</v>
      </c>
      <c r="J557" t="s">
        <v>174</v>
      </c>
      <c r="K557">
        <v>11.37</v>
      </c>
      <c r="O557">
        <v>11.706</v>
      </c>
      <c r="P557">
        <f>IFERROR(IF(VLOOKUP(B557,'Packaged Beer &amp; Cider'!A:A,1,0)=B557,1,0),0)</f>
        <v>0</v>
      </c>
      <c r="Q557">
        <f>IFERROR(IF(VLOOKUP($B557,Wines!$A:$A,1,0)=$B557,1,0),0)</f>
        <v>0</v>
      </c>
      <c r="R557">
        <f>IFERROR(IF(VLOOKUP($B557,Spirits!$A:$A,1,0)=$B557,1,0),0)</f>
        <v>1</v>
      </c>
      <c r="S557" s="7">
        <f t="shared" si="9"/>
        <v>1</v>
      </c>
      <c r="U557" t="e">
        <f>VLOOKUP(B557,'Packaged Beer &amp; Cider'!$A$4:$A$28,1,FALSE)</f>
        <v>#N/A</v>
      </c>
    </row>
    <row r="558" spans="1:21" x14ac:dyDescent="0.25">
      <c r="A558">
        <v>938</v>
      </c>
      <c r="B558" t="s">
        <v>568</v>
      </c>
      <c r="C558">
        <v>789</v>
      </c>
      <c r="D558" t="s">
        <v>569</v>
      </c>
      <c r="E558">
        <v>40</v>
      </c>
      <c r="F558" t="s">
        <v>173</v>
      </c>
      <c r="G558">
        <v>1.5</v>
      </c>
      <c r="I558">
        <v>33.32</v>
      </c>
      <c r="J558" t="s">
        <v>174</v>
      </c>
      <c r="K558">
        <v>23.95</v>
      </c>
      <c r="O558">
        <v>24.669999999999998</v>
      </c>
      <c r="P558">
        <f>IFERROR(IF(VLOOKUP(B558,'Packaged Beer &amp; Cider'!A:A,1,0)=B558,1,0),0)</f>
        <v>0</v>
      </c>
      <c r="Q558">
        <f>IFERROR(IF(VLOOKUP($B558,Wines!$A:$A,1,0)=$B558,1,0),0)</f>
        <v>0</v>
      </c>
      <c r="R558">
        <f>IFERROR(IF(VLOOKUP($B558,Spirits!$A:$A,1,0)=$B558,1,0),0)</f>
        <v>1</v>
      </c>
      <c r="S558" s="7">
        <f t="shared" si="9"/>
        <v>1</v>
      </c>
      <c r="U558" t="e">
        <f>VLOOKUP(B558,'Packaged Beer &amp; Cider'!$A$4:$A$28,1,FALSE)</f>
        <v>#N/A</v>
      </c>
    </row>
    <row r="559" spans="1:21" x14ac:dyDescent="0.25">
      <c r="A559">
        <v>11490</v>
      </c>
      <c r="B559" t="s">
        <v>570</v>
      </c>
      <c r="C559">
        <v>84377</v>
      </c>
      <c r="D559" t="s">
        <v>571</v>
      </c>
      <c r="E559">
        <v>38</v>
      </c>
      <c r="F559" t="s">
        <v>572</v>
      </c>
      <c r="G559">
        <v>0.5</v>
      </c>
      <c r="I559">
        <v>20.11</v>
      </c>
      <c r="J559" t="s">
        <v>174</v>
      </c>
      <c r="K559">
        <v>15.95</v>
      </c>
      <c r="O559">
        <v>16.189999999999998</v>
      </c>
      <c r="P559">
        <f>IFERROR(IF(VLOOKUP(B559,'Packaged Beer &amp; Cider'!A:A,1,0)=B559,1,0),0)</f>
        <v>0</v>
      </c>
      <c r="Q559">
        <f>IFERROR(IF(VLOOKUP($B559,Wines!$A:$A,1,0)=$B559,1,0),0)</f>
        <v>0</v>
      </c>
      <c r="R559">
        <f>IFERROR(IF(VLOOKUP($B559,Spirits!$A:$A,1,0)=$B559,1,0),0)</f>
        <v>1</v>
      </c>
      <c r="S559" s="7">
        <f t="shared" si="9"/>
        <v>1</v>
      </c>
      <c r="U559" t="e">
        <f>VLOOKUP(B559,'Packaged Beer &amp; Cider'!$A$4:$A$28,1,FALSE)</f>
        <v>#N/A</v>
      </c>
    </row>
    <row r="560" spans="1:21" x14ac:dyDescent="0.25">
      <c r="A560">
        <v>11491</v>
      </c>
      <c r="B560" t="s">
        <v>573</v>
      </c>
      <c r="C560">
        <v>84378</v>
      </c>
      <c r="D560" t="s">
        <v>574</v>
      </c>
      <c r="E560">
        <v>38</v>
      </c>
      <c r="F560" t="s">
        <v>572</v>
      </c>
      <c r="G560">
        <v>0.5</v>
      </c>
      <c r="I560">
        <v>20.11</v>
      </c>
      <c r="J560" t="s">
        <v>174</v>
      </c>
      <c r="K560">
        <v>15.95</v>
      </c>
      <c r="O560">
        <v>16.189999999999998</v>
      </c>
      <c r="P560">
        <f>IFERROR(IF(VLOOKUP(B560,'Packaged Beer &amp; Cider'!A:A,1,0)=B560,1,0),0)</f>
        <v>0</v>
      </c>
      <c r="Q560">
        <f>IFERROR(IF(VLOOKUP($B560,Wines!$A:$A,1,0)=$B560,1,0),0)</f>
        <v>0</v>
      </c>
      <c r="R560">
        <f>IFERROR(IF(VLOOKUP($B560,Spirits!$A:$A,1,0)=$B560,1,0),0)</f>
        <v>1</v>
      </c>
      <c r="S560" s="7">
        <f t="shared" si="9"/>
        <v>1</v>
      </c>
      <c r="U560" t="e">
        <f>VLOOKUP(B560,'Packaged Beer &amp; Cider'!$A$4:$A$28,1,FALSE)</f>
        <v>#N/A</v>
      </c>
    </row>
    <row r="561" spans="1:21" x14ac:dyDescent="0.25">
      <c r="A561">
        <v>11492</v>
      </c>
      <c r="B561" t="s">
        <v>575</v>
      </c>
      <c r="C561">
        <v>84379</v>
      </c>
      <c r="D561" t="s">
        <v>576</v>
      </c>
      <c r="E561">
        <v>65</v>
      </c>
      <c r="F561" t="s">
        <v>572</v>
      </c>
      <c r="G561">
        <v>0.5</v>
      </c>
      <c r="I561">
        <v>28.88</v>
      </c>
      <c r="J561" t="s">
        <v>174</v>
      </c>
      <c r="K561">
        <v>23.04</v>
      </c>
      <c r="O561">
        <v>23.279999999999998</v>
      </c>
      <c r="P561">
        <f>IFERROR(IF(VLOOKUP(B561,'Packaged Beer &amp; Cider'!A:A,1,0)=B561,1,0),0)</f>
        <v>0</v>
      </c>
      <c r="Q561">
        <f>IFERROR(IF(VLOOKUP($B561,Wines!$A:$A,1,0)=$B561,1,0),0)</f>
        <v>0</v>
      </c>
      <c r="R561">
        <f>IFERROR(IF(VLOOKUP($B561,Spirits!$A:$A,1,0)=$B561,1,0),0)</f>
        <v>1</v>
      </c>
      <c r="S561" s="7">
        <f t="shared" si="9"/>
        <v>1</v>
      </c>
      <c r="U561" t="e">
        <f>VLOOKUP(B561,'Packaged Beer &amp; Cider'!$A$4:$A$28,1,FALSE)</f>
        <v>#N/A</v>
      </c>
    </row>
    <row r="562" spans="1:21" x14ac:dyDescent="0.25">
      <c r="A562">
        <v>11493</v>
      </c>
      <c r="B562" t="s">
        <v>577</v>
      </c>
      <c r="C562">
        <v>84380</v>
      </c>
      <c r="D562" t="s">
        <v>578</v>
      </c>
      <c r="E562">
        <v>65</v>
      </c>
      <c r="F562" t="s">
        <v>572</v>
      </c>
      <c r="G562">
        <v>0.5</v>
      </c>
      <c r="I562">
        <v>28.88</v>
      </c>
      <c r="J562" t="s">
        <v>174</v>
      </c>
      <c r="K562">
        <v>23.04</v>
      </c>
      <c r="O562">
        <v>23.279999999999998</v>
      </c>
      <c r="P562">
        <f>IFERROR(IF(VLOOKUP(B562,'Packaged Beer &amp; Cider'!A:A,1,0)=B562,1,0),0)</f>
        <v>0</v>
      </c>
      <c r="Q562">
        <f>IFERROR(IF(VLOOKUP($B562,Wines!$A:$A,1,0)=$B562,1,0),0)</f>
        <v>0</v>
      </c>
      <c r="R562">
        <f>IFERROR(IF(VLOOKUP($B562,Spirits!$A:$A,1,0)=$B562,1,0),0)</f>
        <v>1</v>
      </c>
      <c r="S562" s="7">
        <f t="shared" si="9"/>
        <v>1</v>
      </c>
      <c r="U562" t="e">
        <f>VLOOKUP(B562,'Packaged Beer &amp; Cider'!$A$4:$A$28,1,FALSE)</f>
        <v>#N/A</v>
      </c>
    </row>
    <row r="563" spans="1:21" x14ac:dyDescent="0.25">
      <c r="A563">
        <v>6637</v>
      </c>
      <c r="B563" t="s">
        <v>329</v>
      </c>
      <c r="C563">
        <v>782</v>
      </c>
      <c r="D563" t="s">
        <v>330</v>
      </c>
      <c r="E563">
        <v>40</v>
      </c>
      <c r="F563" t="s">
        <v>184</v>
      </c>
      <c r="G563">
        <v>0.7</v>
      </c>
      <c r="I563">
        <v>18.350000000000001</v>
      </c>
      <c r="J563" t="s">
        <v>174</v>
      </c>
      <c r="K563">
        <v>13.45</v>
      </c>
      <c r="O563">
        <v>13.786</v>
      </c>
      <c r="P563">
        <f>IFERROR(IF(VLOOKUP(B563,'Packaged Beer &amp; Cider'!A:A,1,0)=B563,1,0),0)</f>
        <v>0</v>
      </c>
      <c r="Q563">
        <f>IFERROR(IF(VLOOKUP($B563,Wines!$A:$A,1,0)=$B563,1,0),0)</f>
        <v>0</v>
      </c>
      <c r="R563">
        <f>IFERROR(IF(VLOOKUP($B563,Spirits!$A:$A,1,0)=$B563,1,0),0)</f>
        <v>1</v>
      </c>
      <c r="S563" s="7">
        <f t="shared" si="9"/>
        <v>1</v>
      </c>
      <c r="U563" t="e">
        <f>VLOOKUP(B563,'Packaged Beer &amp; Cider'!$A$4:$A$28,1,FALSE)</f>
        <v>#N/A</v>
      </c>
    </row>
    <row r="564" spans="1:21" x14ac:dyDescent="0.25">
      <c r="A564">
        <v>955</v>
      </c>
      <c r="B564" t="s">
        <v>366</v>
      </c>
      <c r="C564">
        <v>47840</v>
      </c>
      <c r="D564" t="s">
        <v>367</v>
      </c>
      <c r="E564">
        <v>57</v>
      </c>
      <c r="F564" t="s">
        <v>184</v>
      </c>
      <c r="G564">
        <v>0.7</v>
      </c>
      <c r="I564">
        <v>24.72</v>
      </c>
      <c r="J564" t="s">
        <v>174</v>
      </c>
      <c r="K564">
        <v>19.62</v>
      </c>
      <c r="O564">
        <v>19.956</v>
      </c>
      <c r="P564">
        <f>IFERROR(IF(VLOOKUP(B564,'Packaged Beer &amp; Cider'!A:A,1,0)=B564,1,0),0)</f>
        <v>0</v>
      </c>
      <c r="Q564">
        <f>IFERROR(IF(VLOOKUP($B564,Wines!$A:$A,1,0)=$B564,1,0),0)</f>
        <v>0</v>
      </c>
      <c r="R564">
        <f>IFERROR(IF(VLOOKUP($B564,Spirits!$A:$A,1,0)=$B564,1,0),0)</f>
        <v>1</v>
      </c>
      <c r="S564" s="7">
        <f t="shared" si="9"/>
        <v>1</v>
      </c>
      <c r="U564" t="e">
        <f>VLOOKUP(B564,'Packaged Beer &amp; Cider'!$A$4:$A$28,1,FALSE)</f>
        <v>#N/A</v>
      </c>
    </row>
    <row r="565" spans="1:21" x14ac:dyDescent="0.25">
      <c r="A565">
        <v>409</v>
      </c>
      <c r="B565" t="s">
        <v>452</v>
      </c>
      <c r="C565">
        <v>1010</v>
      </c>
      <c r="D565" t="s">
        <v>453</v>
      </c>
      <c r="E565">
        <v>17.5</v>
      </c>
      <c r="F565" t="s">
        <v>2005</v>
      </c>
      <c r="G565">
        <v>0.75</v>
      </c>
      <c r="I565">
        <v>10.59</v>
      </c>
      <c r="J565" t="s">
        <v>174</v>
      </c>
      <c r="K565">
        <v>7.38</v>
      </c>
      <c r="O565">
        <v>7.74</v>
      </c>
      <c r="P565">
        <f>IFERROR(IF(VLOOKUP(B565,'Packaged Beer &amp; Cider'!A:A,1,0)=B565,1,0),0)</f>
        <v>0</v>
      </c>
      <c r="Q565">
        <f>IFERROR(IF(VLOOKUP($B565,Wines!$A:$A,1,0)=$B565,1,0),0)</f>
        <v>0</v>
      </c>
      <c r="R565">
        <f>IFERROR(IF(VLOOKUP($B565,Spirits!$A:$A,1,0)=$B565,1,0),0)</f>
        <v>1</v>
      </c>
      <c r="S565" s="7">
        <f t="shared" si="9"/>
        <v>1</v>
      </c>
      <c r="U565" t="e">
        <f>VLOOKUP(B565,'Packaged Beer &amp; Cider'!$A$4:$A$28,1,FALSE)</f>
        <v>#N/A</v>
      </c>
    </row>
    <row r="566" spans="1:21" x14ac:dyDescent="0.25">
      <c r="A566">
        <v>408</v>
      </c>
      <c r="B566" t="s">
        <v>454</v>
      </c>
      <c r="C566">
        <v>1014</v>
      </c>
      <c r="D566" t="s">
        <v>455</v>
      </c>
      <c r="E566">
        <v>17.5</v>
      </c>
      <c r="F566" t="s">
        <v>199</v>
      </c>
      <c r="G566">
        <v>0.75</v>
      </c>
      <c r="I566">
        <v>10.83</v>
      </c>
      <c r="J566" t="s">
        <v>174</v>
      </c>
      <c r="K566">
        <v>8.51</v>
      </c>
      <c r="O566">
        <v>8.8699999999999992</v>
      </c>
      <c r="P566">
        <f>IFERROR(IF(VLOOKUP(B566,'Packaged Beer &amp; Cider'!A:A,1,0)=B566,1,0),0)</f>
        <v>0</v>
      </c>
      <c r="Q566">
        <f>IFERROR(IF(VLOOKUP($B566,Wines!$A:$A,1,0)=$B566,1,0),0)</f>
        <v>0</v>
      </c>
      <c r="R566">
        <f>IFERROR(IF(VLOOKUP($B566,Spirits!$A:$A,1,0)=$B566,1,0),0)</f>
        <v>1</v>
      </c>
      <c r="S566" s="7">
        <f t="shared" si="9"/>
        <v>1</v>
      </c>
      <c r="U566" t="e">
        <f>VLOOKUP(B566,'Packaged Beer &amp; Cider'!$A$4:$A$28,1,FALSE)</f>
        <v>#N/A</v>
      </c>
    </row>
    <row r="567" spans="1:21" x14ac:dyDescent="0.25">
      <c r="A567">
        <v>7994</v>
      </c>
      <c r="B567" t="s">
        <v>951</v>
      </c>
      <c r="C567">
        <v>47781</v>
      </c>
      <c r="D567" t="s">
        <v>952</v>
      </c>
      <c r="E567">
        <v>18</v>
      </c>
      <c r="F567" t="s">
        <v>690</v>
      </c>
      <c r="G567">
        <v>0.375</v>
      </c>
      <c r="I567">
        <v>7.16</v>
      </c>
      <c r="J567" t="s">
        <v>174</v>
      </c>
      <c r="K567">
        <v>5.61</v>
      </c>
      <c r="O567">
        <v>5.79</v>
      </c>
      <c r="P567">
        <f>IFERROR(IF(VLOOKUP(B567,'Packaged Beer &amp; Cider'!A:A,1,0)=B567,1,0),0)</f>
        <v>0</v>
      </c>
      <c r="Q567">
        <f>IFERROR(IF(VLOOKUP($B567,Wines!$A:$A,1,0)=$B567,1,0),0)</f>
        <v>0</v>
      </c>
      <c r="R567">
        <f>IFERROR(IF(VLOOKUP($B567,Spirits!$A:$A,1,0)=$B567,1,0),0)</f>
        <v>0</v>
      </c>
      <c r="S567" s="7">
        <f t="shared" si="9"/>
        <v>0</v>
      </c>
      <c r="U567" t="e">
        <f>VLOOKUP(B567,'Packaged Beer &amp; Cider'!$A$4:$A$28,1,FALSE)</f>
        <v>#N/A</v>
      </c>
    </row>
    <row r="568" spans="1:21" x14ac:dyDescent="0.25">
      <c r="A568">
        <v>6639</v>
      </c>
      <c r="B568" t="s">
        <v>855</v>
      </c>
      <c r="C568">
        <v>47617</v>
      </c>
      <c r="D568" t="s">
        <v>856</v>
      </c>
      <c r="E568">
        <v>10.5</v>
      </c>
      <c r="F568" t="s">
        <v>632</v>
      </c>
      <c r="G568">
        <v>0.75</v>
      </c>
      <c r="I568">
        <v>9.61</v>
      </c>
      <c r="J568" t="s">
        <v>621</v>
      </c>
      <c r="K568">
        <v>6.01</v>
      </c>
      <c r="O568">
        <v>6.37</v>
      </c>
      <c r="P568">
        <f>IFERROR(IF(VLOOKUP(B568,'Packaged Beer &amp; Cider'!A:A,1,0)=B568,1,0),0)</f>
        <v>0</v>
      </c>
      <c r="Q568">
        <f>IFERROR(IF(VLOOKUP($B568,Wines!$A:$A,1,0)=$B568,1,0),0)</f>
        <v>1</v>
      </c>
      <c r="R568">
        <f>IFERROR(IF(VLOOKUP($B568,Spirits!$A:$A,1,0)=$B568,1,0),0)</f>
        <v>0</v>
      </c>
      <c r="S568" s="7">
        <f t="shared" si="9"/>
        <v>1</v>
      </c>
      <c r="U568" t="e">
        <f>VLOOKUP(B568,'Packaged Beer &amp; Cider'!$A$4:$A$28,1,FALSE)</f>
        <v>#N/A</v>
      </c>
    </row>
    <row r="569" spans="1:21" x14ac:dyDescent="0.25">
      <c r="A569">
        <v>11266</v>
      </c>
      <c r="B569" t="s">
        <v>700</v>
      </c>
      <c r="C569">
        <v>74287</v>
      </c>
      <c r="D569" t="s">
        <v>701</v>
      </c>
      <c r="E569">
        <v>12.5</v>
      </c>
      <c r="F569" t="s">
        <v>632</v>
      </c>
      <c r="G569">
        <v>0.75</v>
      </c>
      <c r="I569">
        <v>23.94</v>
      </c>
      <c r="J569" t="s">
        <v>621</v>
      </c>
      <c r="K569">
        <v>16.940000000000001</v>
      </c>
      <c r="O569">
        <v>17.3</v>
      </c>
      <c r="P569">
        <f>IFERROR(IF(VLOOKUP(B569,'Packaged Beer &amp; Cider'!A:A,1,0)=B569,1,0),0)</f>
        <v>0</v>
      </c>
      <c r="Q569">
        <f>IFERROR(IF(VLOOKUP($B569,Wines!$A:$A,1,0)=$B569,1,0),0)</f>
        <v>1</v>
      </c>
      <c r="R569">
        <f>IFERROR(IF(VLOOKUP($B569,Spirits!$A:$A,1,0)=$B569,1,0),0)</f>
        <v>0</v>
      </c>
      <c r="S569" s="7">
        <f t="shared" si="9"/>
        <v>1</v>
      </c>
      <c r="U569" t="e">
        <f>VLOOKUP(B569,'Packaged Beer &amp; Cider'!$A$4:$A$28,1,FALSE)</f>
        <v>#N/A</v>
      </c>
    </row>
    <row r="570" spans="1:21" x14ac:dyDescent="0.25">
      <c r="A570">
        <v>11267</v>
      </c>
      <c r="B570" t="s">
        <v>702</v>
      </c>
      <c r="C570">
        <v>74288</v>
      </c>
      <c r="D570" t="s">
        <v>703</v>
      </c>
      <c r="E570">
        <v>12.5</v>
      </c>
      <c r="F570" t="s">
        <v>632</v>
      </c>
      <c r="G570">
        <v>0.75</v>
      </c>
      <c r="I570">
        <v>23.94</v>
      </c>
      <c r="J570" t="s">
        <v>621</v>
      </c>
      <c r="K570">
        <v>16.940000000000001</v>
      </c>
      <c r="O570">
        <v>17.3</v>
      </c>
      <c r="P570">
        <f>IFERROR(IF(VLOOKUP(B570,'Packaged Beer &amp; Cider'!A:A,1,0)=B570,1,0),0)</f>
        <v>0</v>
      </c>
      <c r="Q570">
        <f>IFERROR(IF(VLOOKUP($B570,Wines!$A:$A,1,0)=$B570,1,0),0)</f>
        <v>1</v>
      </c>
      <c r="R570">
        <f>IFERROR(IF(VLOOKUP($B570,Spirits!$A:$A,1,0)=$B570,1,0),0)</f>
        <v>0</v>
      </c>
      <c r="S570" s="7">
        <f t="shared" si="9"/>
        <v>1</v>
      </c>
      <c r="U570" t="e">
        <f>VLOOKUP(B570,'Packaged Beer &amp; Cider'!$A$4:$A$28,1,FALSE)</f>
        <v>#N/A</v>
      </c>
    </row>
    <row r="571" spans="1:21" x14ac:dyDescent="0.25">
      <c r="A571">
        <v>11498</v>
      </c>
      <c r="B571" t="s">
        <v>999</v>
      </c>
      <c r="C571">
        <v>83201</v>
      </c>
      <c r="D571" t="s">
        <v>1000</v>
      </c>
      <c r="E571">
        <v>13</v>
      </c>
      <c r="F571" t="s">
        <v>632</v>
      </c>
      <c r="G571">
        <v>0.75</v>
      </c>
      <c r="I571">
        <v>25.24</v>
      </c>
      <c r="J571" t="s">
        <v>621</v>
      </c>
      <c r="K571">
        <v>16.79</v>
      </c>
      <c r="O571">
        <v>17.149999999999999</v>
      </c>
      <c r="P571">
        <f>IFERROR(IF(VLOOKUP(B571,'Packaged Beer &amp; Cider'!A:A,1,0)=B571,1,0),0)</f>
        <v>0</v>
      </c>
      <c r="Q571">
        <f>IFERROR(IF(VLOOKUP($B571,Wines!$A:$A,1,0)=$B571,1,0),0)</f>
        <v>1</v>
      </c>
      <c r="R571">
        <f>IFERROR(IF(VLOOKUP($B571,Spirits!$A:$A,1,0)=$B571,1,0),0)</f>
        <v>0</v>
      </c>
      <c r="S571" s="7">
        <f t="shared" si="9"/>
        <v>1</v>
      </c>
      <c r="U571" t="e">
        <f>VLOOKUP(B571,'Packaged Beer &amp; Cider'!$A$4:$A$28,1,FALSE)</f>
        <v>#N/A</v>
      </c>
    </row>
    <row r="572" spans="1:21" x14ac:dyDescent="0.25">
      <c r="A572">
        <v>8195</v>
      </c>
      <c r="B572" t="s">
        <v>925</v>
      </c>
      <c r="C572">
        <v>47681</v>
      </c>
      <c r="D572" t="s">
        <v>926</v>
      </c>
      <c r="E572">
        <v>11</v>
      </c>
      <c r="F572" t="s">
        <v>632</v>
      </c>
      <c r="G572">
        <v>2.4</v>
      </c>
      <c r="I572">
        <v>39.159999999999997</v>
      </c>
      <c r="J572" t="s">
        <v>621</v>
      </c>
      <c r="K572">
        <v>24.94</v>
      </c>
      <c r="O572">
        <v>26.092000000000002</v>
      </c>
      <c r="P572">
        <f>IFERROR(IF(VLOOKUP(B572,'Packaged Beer &amp; Cider'!A:A,1,0)=B572,1,0),0)</f>
        <v>0</v>
      </c>
      <c r="Q572">
        <f>IFERROR(IF(VLOOKUP($B572,Wines!$A:$A,1,0)=$B572,1,0),0)</f>
        <v>1</v>
      </c>
      <c r="R572">
        <f>IFERROR(IF(VLOOKUP($B572,Spirits!$A:$A,1,0)=$B572,1,0),0)</f>
        <v>0</v>
      </c>
      <c r="S572" s="7">
        <f t="shared" si="9"/>
        <v>1</v>
      </c>
      <c r="U572" t="e">
        <f>VLOOKUP(B572,'Packaged Beer &amp; Cider'!$A$4:$A$28,1,FALSE)</f>
        <v>#N/A</v>
      </c>
    </row>
    <row r="573" spans="1:21" x14ac:dyDescent="0.25">
      <c r="A573">
        <v>10189</v>
      </c>
      <c r="B573" t="s">
        <v>630</v>
      </c>
      <c r="C573">
        <v>47682</v>
      </c>
      <c r="D573" t="s">
        <v>631</v>
      </c>
      <c r="E573">
        <v>11.5</v>
      </c>
      <c r="F573" t="s">
        <v>632</v>
      </c>
      <c r="G573">
        <v>2.4</v>
      </c>
      <c r="I573">
        <v>39.159999999999997</v>
      </c>
      <c r="J573" t="s">
        <v>621</v>
      </c>
      <c r="K573">
        <v>24.94</v>
      </c>
      <c r="O573">
        <v>26.092000000000002</v>
      </c>
      <c r="P573">
        <f>IFERROR(IF(VLOOKUP(B573,'Packaged Beer &amp; Cider'!A:A,1,0)=B573,1,0),0)</f>
        <v>0</v>
      </c>
      <c r="Q573">
        <f>IFERROR(IF(VLOOKUP($B573,Wines!$A:$A,1,0)=$B573,1,0),0)</f>
        <v>1</v>
      </c>
      <c r="R573">
        <f>IFERROR(IF(VLOOKUP($B573,Spirits!$A:$A,1,0)=$B573,1,0),0)</f>
        <v>0</v>
      </c>
      <c r="S573" s="7">
        <f t="shared" si="9"/>
        <v>1</v>
      </c>
      <c r="U573" t="e">
        <f>VLOOKUP(B573,'Packaged Beer &amp; Cider'!$A$4:$A$28,1,FALSE)</f>
        <v>#N/A</v>
      </c>
    </row>
    <row r="574" spans="1:21" x14ac:dyDescent="0.25">
      <c r="A574">
        <v>11280</v>
      </c>
      <c r="B574" t="s">
        <v>963</v>
      </c>
      <c r="C574">
        <v>76762</v>
      </c>
      <c r="D574" t="s">
        <v>964</v>
      </c>
      <c r="E574">
        <v>11.5</v>
      </c>
      <c r="F574" t="s">
        <v>690</v>
      </c>
      <c r="G574">
        <v>0.75</v>
      </c>
      <c r="I574">
        <v>8.73</v>
      </c>
      <c r="J574" t="s">
        <v>621</v>
      </c>
      <c r="K574">
        <v>5.15</v>
      </c>
      <c r="O574">
        <v>5.5100000000000007</v>
      </c>
      <c r="P574">
        <f>IFERROR(IF(VLOOKUP(B574,'Packaged Beer &amp; Cider'!A:A,1,0)=B574,1,0),0)</f>
        <v>0</v>
      </c>
      <c r="Q574">
        <f>IFERROR(IF(VLOOKUP($B574,Wines!$A:$A,1,0)=$B574,1,0),0)</f>
        <v>1</v>
      </c>
      <c r="R574">
        <f>IFERROR(IF(VLOOKUP($B574,Spirits!$A:$A,1,0)=$B574,1,0),0)</f>
        <v>0</v>
      </c>
      <c r="S574" s="7">
        <f t="shared" si="9"/>
        <v>1</v>
      </c>
      <c r="U574" t="e">
        <f>VLOOKUP(B574,'Packaged Beer &amp; Cider'!$A$4:$A$28,1,FALSE)</f>
        <v>#N/A</v>
      </c>
    </row>
    <row r="575" spans="1:21" x14ac:dyDescent="0.25">
      <c r="A575">
        <v>11281</v>
      </c>
      <c r="B575" t="s">
        <v>965</v>
      </c>
      <c r="C575">
        <v>76763</v>
      </c>
      <c r="D575" t="s">
        <v>966</v>
      </c>
      <c r="E575">
        <v>11.5</v>
      </c>
      <c r="F575" t="s">
        <v>690</v>
      </c>
      <c r="G575">
        <v>0.75</v>
      </c>
      <c r="I575">
        <v>8.73</v>
      </c>
      <c r="J575" t="s">
        <v>621</v>
      </c>
      <c r="K575">
        <v>5.15</v>
      </c>
      <c r="O575">
        <v>5.5100000000000007</v>
      </c>
      <c r="P575">
        <f>IFERROR(IF(VLOOKUP(B575,'Packaged Beer &amp; Cider'!A:A,1,0)=B575,1,0),0)</f>
        <v>0</v>
      </c>
      <c r="Q575">
        <f>IFERROR(IF(VLOOKUP($B575,Wines!$A:$A,1,0)=$B575,1,0),0)</f>
        <v>1</v>
      </c>
      <c r="R575">
        <f>IFERROR(IF(VLOOKUP($B575,Spirits!$A:$A,1,0)=$B575,1,0),0)</f>
        <v>0</v>
      </c>
      <c r="S575" s="7">
        <f t="shared" si="9"/>
        <v>1</v>
      </c>
      <c r="U575" t="e">
        <f>VLOOKUP(B575,'Packaged Beer &amp; Cider'!$A$4:$A$28,1,FALSE)</f>
        <v>#N/A</v>
      </c>
    </row>
    <row r="576" spans="1:21" x14ac:dyDescent="0.25">
      <c r="A576">
        <v>10389</v>
      </c>
      <c r="B576" t="s">
        <v>645</v>
      </c>
      <c r="C576">
        <v>47764</v>
      </c>
      <c r="D576" t="s">
        <v>646</v>
      </c>
      <c r="E576">
        <v>11.5</v>
      </c>
      <c r="F576" t="s">
        <v>647</v>
      </c>
      <c r="G576">
        <v>0.75</v>
      </c>
      <c r="I576">
        <v>9.06</v>
      </c>
      <c r="J576" t="s">
        <v>621</v>
      </c>
      <c r="K576">
        <v>5.57</v>
      </c>
      <c r="O576">
        <v>5.9300000000000006</v>
      </c>
      <c r="P576">
        <f>IFERROR(IF(VLOOKUP(B576,'Packaged Beer &amp; Cider'!A:A,1,0)=B576,1,0),0)</f>
        <v>0</v>
      </c>
      <c r="Q576">
        <f>IFERROR(IF(VLOOKUP($B576,Wines!$A:$A,1,0)=$B576,1,0),0)</f>
        <v>1</v>
      </c>
      <c r="R576">
        <f>IFERROR(IF(VLOOKUP($B576,Spirits!$A:$A,1,0)=$B576,1,0),0)</f>
        <v>0</v>
      </c>
      <c r="S576" s="7">
        <f t="shared" si="9"/>
        <v>1</v>
      </c>
      <c r="U576" t="e">
        <f>VLOOKUP(B576,'Packaged Beer &amp; Cider'!$A$4:$A$28,1,FALSE)</f>
        <v>#N/A</v>
      </c>
    </row>
    <row r="577" spans="1:21" x14ac:dyDescent="0.25">
      <c r="A577">
        <v>10782</v>
      </c>
      <c r="B577" t="s">
        <v>662</v>
      </c>
      <c r="C577">
        <v>49894</v>
      </c>
      <c r="D577" t="s">
        <v>663</v>
      </c>
      <c r="E577">
        <v>11.5</v>
      </c>
      <c r="F577" t="s">
        <v>647</v>
      </c>
      <c r="G577">
        <v>0.75</v>
      </c>
      <c r="I577">
        <v>9.06</v>
      </c>
      <c r="J577" t="s">
        <v>621</v>
      </c>
      <c r="K577">
        <v>5.24</v>
      </c>
      <c r="O577">
        <v>5.6000000000000005</v>
      </c>
      <c r="P577">
        <f>IFERROR(IF(VLOOKUP(B577,'Packaged Beer &amp; Cider'!A:A,1,0)=B577,1,0),0)</f>
        <v>0</v>
      </c>
      <c r="Q577">
        <f>IFERROR(IF(VLOOKUP($B577,Wines!$A:$A,1,0)=$B577,1,0),0)</f>
        <v>1</v>
      </c>
      <c r="R577">
        <f>IFERROR(IF(VLOOKUP($B577,Spirits!$A:$A,1,0)=$B577,1,0),0)</f>
        <v>0</v>
      </c>
      <c r="S577" s="7">
        <f t="shared" si="9"/>
        <v>1</v>
      </c>
      <c r="U577" t="e">
        <f>VLOOKUP(B577,'Packaged Beer &amp; Cider'!$A$4:$A$28,1,FALSE)</f>
        <v>#N/A</v>
      </c>
    </row>
    <row r="578" spans="1:21" x14ac:dyDescent="0.25">
      <c r="A578">
        <v>11098</v>
      </c>
      <c r="B578" t="s">
        <v>693</v>
      </c>
      <c r="C578">
        <v>55798</v>
      </c>
      <c r="D578" t="s">
        <v>694</v>
      </c>
      <c r="E578">
        <v>11</v>
      </c>
      <c r="F578" t="s">
        <v>690</v>
      </c>
      <c r="G578">
        <v>0.75</v>
      </c>
      <c r="I578">
        <v>9.1199999999999992</v>
      </c>
      <c r="J578" t="s">
        <v>621</v>
      </c>
      <c r="K578">
        <v>5.49</v>
      </c>
      <c r="O578">
        <v>5.8500000000000005</v>
      </c>
      <c r="P578">
        <f>IFERROR(IF(VLOOKUP(B578,'Packaged Beer &amp; Cider'!A:A,1,0)=B578,1,0),0)</f>
        <v>0</v>
      </c>
      <c r="Q578">
        <f>IFERROR(IF(VLOOKUP($B578,Wines!$A:$A,1,0)=$B578,1,0),0)</f>
        <v>1</v>
      </c>
      <c r="R578">
        <f>IFERROR(IF(VLOOKUP($B578,Spirits!$A:$A,1,0)=$B578,1,0),0)</f>
        <v>0</v>
      </c>
      <c r="S578" s="7">
        <f t="shared" si="9"/>
        <v>1</v>
      </c>
      <c r="U578" t="e">
        <f>VLOOKUP(B578,'Packaged Beer &amp; Cider'!$A$4:$A$28,1,FALSE)</f>
        <v>#N/A</v>
      </c>
    </row>
    <row r="579" spans="1:21" x14ac:dyDescent="0.25">
      <c r="A579">
        <v>11537</v>
      </c>
      <c r="B579" t="s">
        <v>2031</v>
      </c>
      <c r="C579">
        <v>72191</v>
      </c>
      <c r="D579" t="s">
        <v>2032</v>
      </c>
      <c r="E579">
        <v>11.5</v>
      </c>
      <c r="F579" t="s">
        <v>647</v>
      </c>
      <c r="G579">
        <v>1.5</v>
      </c>
      <c r="I579">
        <v>18.5</v>
      </c>
      <c r="J579" t="s">
        <v>621</v>
      </c>
      <c r="K579">
        <v>11.14</v>
      </c>
      <c r="O579" t="e">
        <v>#N/A</v>
      </c>
      <c r="P579">
        <f>IFERROR(IF(VLOOKUP(B579,'Packaged Beer &amp; Cider'!A:A,1,0)=B579,1,0),0)</f>
        <v>0</v>
      </c>
      <c r="Q579">
        <f>IFERROR(IF(VLOOKUP($B579,Wines!$A:$A,1,0)=$B579,1,0),0)</f>
        <v>1</v>
      </c>
      <c r="R579">
        <f>IFERROR(IF(VLOOKUP($B579,Spirits!$A:$A,1,0)=$B579,1,0),0)</f>
        <v>0</v>
      </c>
      <c r="S579" s="7">
        <f t="shared" si="9"/>
        <v>1</v>
      </c>
      <c r="U579" t="e">
        <f>VLOOKUP(B579,'Packaged Beer &amp; Cider'!$A$4:$A$28,1,FALSE)</f>
        <v>#N/A</v>
      </c>
    </row>
    <row r="580" spans="1:21" x14ac:dyDescent="0.25">
      <c r="A580">
        <v>11538</v>
      </c>
      <c r="B580" t="s">
        <v>2033</v>
      </c>
      <c r="C580">
        <v>69310</v>
      </c>
      <c r="D580" t="s">
        <v>2034</v>
      </c>
      <c r="E580">
        <v>11</v>
      </c>
      <c r="F580" t="s">
        <v>2035</v>
      </c>
      <c r="G580">
        <v>0.75</v>
      </c>
      <c r="I580">
        <v>9.7899999999999991</v>
      </c>
      <c r="J580" t="s">
        <v>621</v>
      </c>
      <c r="K580">
        <v>6.49</v>
      </c>
      <c r="O580">
        <v>6.8500000000000005</v>
      </c>
      <c r="P580">
        <f>IFERROR(IF(VLOOKUP(B580,'Packaged Beer &amp; Cider'!A:A,1,0)=B580,1,0),0)</f>
        <v>0</v>
      </c>
      <c r="Q580">
        <f>IFERROR(IF(VLOOKUP($B580,Wines!$A:$A,1,0)=$B580,1,0),0)</f>
        <v>1</v>
      </c>
      <c r="R580">
        <f>IFERROR(IF(VLOOKUP($B580,Spirits!$A:$A,1,0)=$B580,1,0),0)</f>
        <v>0</v>
      </c>
      <c r="S580" s="7">
        <f t="shared" si="9"/>
        <v>1</v>
      </c>
      <c r="U580" t="e">
        <f>VLOOKUP(B580,'Packaged Beer &amp; Cider'!$A$4:$A$28,1,FALSE)</f>
        <v>#N/A</v>
      </c>
    </row>
    <row r="581" spans="1:21" x14ac:dyDescent="0.25">
      <c r="A581">
        <v>10420</v>
      </c>
      <c r="B581" t="s">
        <v>655</v>
      </c>
      <c r="C581">
        <v>47745</v>
      </c>
      <c r="D581" t="s">
        <v>656</v>
      </c>
      <c r="E581">
        <v>12.5</v>
      </c>
      <c r="F581" t="s">
        <v>451</v>
      </c>
      <c r="G581">
        <v>0.75</v>
      </c>
      <c r="I581">
        <v>11.83</v>
      </c>
      <c r="J581" t="s">
        <v>621</v>
      </c>
      <c r="K581">
        <v>7.39</v>
      </c>
      <c r="O581">
        <v>7.75</v>
      </c>
      <c r="P581">
        <f>IFERROR(IF(VLOOKUP(B581,'Packaged Beer &amp; Cider'!A:A,1,0)=B581,1,0),0)</f>
        <v>0</v>
      </c>
      <c r="Q581">
        <f>IFERROR(IF(VLOOKUP($B581,Wines!$A:$A,1,0)=$B581,1,0),0)</f>
        <v>1</v>
      </c>
      <c r="R581">
        <f>IFERROR(IF(VLOOKUP($B581,Spirits!$A:$A,1,0)=$B581,1,0),0)</f>
        <v>0</v>
      </c>
      <c r="S581" s="7">
        <f t="shared" si="9"/>
        <v>1</v>
      </c>
      <c r="U581" t="e">
        <f>VLOOKUP(B581,'Packaged Beer &amp; Cider'!$A$4:$A$28,1,FALSE)</f>
        <v>#N/A</v>
      </c>
    </row>
    <row r="582" spans="1:21" x14ac:dyDescent="0.25">
      <c r="A582">
        <v>6836</v>
      </c>
      <c r="B582" t="s">
        <v>869</v>
      </c>
      <c r="C582">
        <v>69207</v>
      </c>
      <c r="D582" t="s">
        <v>870</v>
      </c>
      <c r="E582">
        <v>14</v>
      </c>
      <c r="F582" t="s">
        <v>2036</v>
      </c>
      <c r="G582">
        <v>0.75</v>
      </c>
      <c r="I582">
        <v>11.6</v>
      </c>
      <c r="J582" t="s">
        <v>621</v>
      </c>
      <c r="K582">
        <v>7.11</v>
      </c>
      <c r="O582">
        <v>7.4700000000000006</v>
      </c>
      <c r="P582">
        <f>IFERROR(IF(VLOOKUP(B582,'Packaged Beer &amp; Cider'!A:A,1,0)=B582,1,0),0)</f>
        <v>0</v>
      </c>
      <c r="Q582">
        <f>IFERROR(IF(VLOOKUP($B582,Wines!$A:$A,1,0)=$B582,1,0),0)</f>
        <v>1</v>
      </c>
      <c r="R582">
        <f>IFERROR(IF(VLOOKUP($B582,Spirits!$A:$A,1,0)=$B582,1,0),0)</f>
        <v>0</v>
      </c>
      <c r="S582" s="7">
        <f t="shared" si="9"/>
        <v>1</v>
      </c>
      <c r="U582" t="e">
        <f>VLOOKUP(B582,'Packaged Beer &amp; Cider'!$A$4:$A$28,1,FALSE)</f>
        <v>#N/A</v>
      </c>
    </row>
    <row r="583" spans="1:21" x14ac:dyDescent="0.25">
      <c r="A583">
        <v>11559</v>
      </c>
      <c r="B583" t="s">
        <v>2037</v>
      </c>
      <c r="C583">
        <v>69211</v>
      </c>
      <c r="D583" t="s">
        <v>2038</v>
      </c>
      <c r="E583">
        <v>13.5</v>
      </c>
      <c r="F583" t="s">
        <v>2036</v>
      </c>
      <c r="G583">
        <v>0.75</v>
      </c>
      <c r="I583">
        <v>8.9499999999999993</v>
      </c>
      <c r="J583" t="s">
        <v>621</v>
      </c>
      <c r="K583">
        <v>5.9</v>
      </c>
      <c r="O583">
        <v>6.2600000000000007</v>
      </c>
      <c r="P583">
        <f>IFERROR(IF(VLOOKUP(B583,'Packaged Beer &amp; Cider'!A:A,1,0)=B583,1,0),0)</f>
        <v>0</v>
      </c>
      <c r="Q583">
        <f>IFERROR(IF(VLOOKUP($B583,Wines!$A:$A,1,0)=$B583,1,0),0)</f>
        <v>1</v>
      </c>
      <c r="R583">
        <f>IFERROR(IF(VLOOKUP($B583,Spirits!$A:$A,1,0)=$B583,1,0),0)</f>
        <v>0</v>
      </c>
      <c r="S583" s="7">
        <f t="shared" si="9"/>
        <v>1</v>
      </c>
      <c r="U583" t="e">
        <f>VLOOKUP(B583,'Packaged Beer &amp; Cider'!$A$4:$A$28,1,FALSE)</f>
        <v>#N/A</v>
      </c>
    </row>
    <row r="584" spans="1:21" x14ac:dyDescent="0.25">
      <c r="A584">
        <v>11560</v>
      </c>
      <c r="B584" t="s">
        <v>2039</v>
      </c>
      <c r="C584">
        <v>76764</v>
      </c>
      <c r="D584" t="s">
        <v>2040</v>
      </c>
      <c r="E584">
        <v>13.5</v>
      </c>
      <c r="F584" t="s">
        <v>2036</v>
      </c>
      <c r="G584">
        <v>0.75</v>
      </c>
      <c r="I584">
        <v>11.6</v>
      </c>
      <c r="J584" t="s">
        <v>621</v>
      </c>
      <c r="K584">
        <v>7.35</v>
      </c>
      <c r="O584" t="e">
        <v>#N/A</v>
      </c>
      <c r="P584">
        <f>IFERROR(IF(VLOOKUP(B584,'Packaged Beer &amp; Cider'!A:A,1,0)=B584,1,0),0)</f>
        <v>0</v>
      </c>
      <c r="Q584">
        <f>IFERROR(IF(VLOOKUP($B584,Wines!$A:$A,1,0)=$B584,1,0),0)</f>
        <v>1</v>
      </c>
      <c r="R584">
        <f>IFERROR(IF(VLOOKUP($B584,Spirits!$A:$A,1,0)=$B584,1,0),0)</f>
        <v>0</v>
      </c>
      <c r="S584" s="7">
        <f t="shared" si="9"/>
        <v>1</v>
      </c>
      <c r="U584" t="e">
        <f>VLOOKUP(B584,'Packaged Beer &amp; Cider'!$A$4:$A$28,1,FALSE)</f>
        <v>#N/A</v>
      </c>
    </row>
    <row r="585" spans="1:21" x14ac:dyDescent="0.25">
      <c r="A585">
        <v>10419</v>
      </c>
      <c r="B585" t="s">
        <v>652</v>
      </c>
      <c r="C585">
        <v>48087</v>
      </c>
      <c r="D585" t="s">
        <v>653</v>
      </c>
      <c r="E585">
        <v>15.5</v>
      </c>
      <c r="F585" t="s">
        <v>654</v>
      </c>
      <c r="G585">
        <v>0.75</v>
      </c>
      <c r="I585">
        <v>29.84</v>
      </c>
      <c r="J585" t="s">
        <v>621</v>
      </c>
      <c r="K585">
        <v>20.14</v>
      </c>
      <c r="O585">
        <v>20.5</v>
      </c>
      <c r="P585">
        <f>IFERROR(IF(VLOOKUP(B585,'Packaged Beer &amp; Cider'!A:A,1,0)=B585,1,0),0)</f>
        <v>0</v>
      </c>
      <c r="Q585">
        <f>IFERROR(IF(VLOOKUP($B585,Wines!$A:$A,1,0)=$B585,1,0),0)</f>
        <v>1</v>
      </c>
      <c r="R585">
        <f>IFERROR(IF(VLOOKUP($B585,Spirits!$A:$A,1,0)=$B585,1,0),0)</f>
        <v>0</v>
      </c>
      <c r="S585" s="7">
        <f t="shared" si="9"/>
        <v>1</v>
      </c>
      <c r="U585" t="e">
        <f>VLOOKUP(B585,'Packaged Beer &amp; Cider'!$A$4:$A$28,1,FALSE)</f>
        <v>#N/A</v>
      </c>
    </row>
    <row r="586" spans="1:21" x14ac:dyDescent="0.25">
      <c r="A586">
        <v>10918</v>
      </c>
      <c r="B586" t="s">
        <v>664</v>
      </c>
      <c r="C586">
        <v>55716</v>
      </c>
      <c r="D586" t="s">
        <v>665</v>
      </c>
      <c r="E586">
        <v>14.5</v>
      </c>
      <c r="F586" t="s">
        <v>285</v>
      </c>
      <c r="G586">
        <v>0.75</v>
      </c>
      <c r="I586">
        <v>16.59</v>
      </c>
      <c r="J586" t="s">
        <v>621</v>
      </c>
      <c r="K586">
        <v>10.09</v>
      </c>
      <c r="O586" t="e">
        <v>#N/A</v>
      </c>
      <c r="P586">
        <f>IFERROR(IF(VLOOKUP(B586,'Packaged Beer &amp; Cider'!A:A,1,0)=B586,1,0),0)</f>
        <v>0</v>
      </c>
      <c r="Q586">
        <f>IFERROR(IF(VLOOKUP($B586,Wines!$A:$A,1,0)=$B586,1,0),0)</f>
        <v>1</v>
      </c>
      <c r="R586">
        <f>IFERROR(IF(VLOOKUP($B586,Spirits!$A:$A,1,0)=$B586,1,0),0)</f>
        <v>0</v>
      </c>
      <c r="S586" s="7">
        <f t="shared" si="9"/>
        <v>1</v>
      </c>
      <c r="U586" t="e">
        <f>VLOOKUP(B586,'Packaged Beer &amp; Cider'!$A$4:$A$28,1,FALSE)</f>
        <v>#N/A</v>
      </c>
    </row>
    <row r="587" spans="1:21" x14ac:dyDescent="0.25">
      <c r="A587">
        <v>10154</v>
      </c>
      <c r="B587" t="s">
        <v>628</v>
      </c>
      <c r="C587">
        <v>47914</v>
      </c>
      <c r="D587" t="s">
        <v>629</v>
      </c>
      <c r="E587">
        <v>14.5</v>
      </c>
      <c r="F587" t="s">
        <v>620</v>
      </c>
      <c r="G587">
        <v>0.75</v>
      </c>
      <c r="I587">
        <v>12.14</v>
      </c>
      <c r="J587" t="s">
        <v>621</v>
      </c>
      <c r="K587">
        <v>7.34</v>
      </c>
      <c r="O587">
        <v>7.7</v>
      </c>
      <c r="P587">
        <f>IFERROR(IF(VLOOKUP(B587,'Packaged Beer &amp; Cider'!A:A,1,0)=B587,1,0),0)</f>
        <v>0</v>
      </c>
      <c r="Q587">
        <f>IFERROR(IF(VLOOKUP($B587,Wines!$A:$A,1,0)=$B587,1,0),0)</f>
        <v>1</v>
      </c>
      <c r="R587">
        <f>IFERROR(IF(VLOOKUP($B587,Spirits!$A:$A,1,0)=$B587,1,0),0)</f>
        <v>0</v>
      </c>
      <c r="S587" s="7">
        <f t="shared" si="9"/>
        <v>1</v>
      </c>
      <c r="U587" t="e">
        <f>VLOOKUP(B587,'Packaged Beer &amp; Cider'!$A$4:$A$28,1,FALSE)</f>
        <v>#N/A</v>
      </c>
    </row>
    <row r="588" spans="1:21" x14ac:dyDescent="0.25">
      <c r="A588">
        <v>11099</v>
      </c>
      <c r="B588" t="s">
        <v>695</v>
      </c>
      <c r="C588">
        <v>55812</v>
      </c>
      <c r="D588" t="s">
        <v>696</v>
      </c>
      <c r="E588">
        <v>14</v>
      </c>
      <c r="F588" t="s">
        <v>632</v>
      </c>
      <c r="G588">
        <v>0.75</v>
      </c>
      <c r="I588">
        <v>11.29</v>
      </c>
      <c r="J588" t="s">
        <v>621</v>
      </c>
      <c r="K588">
        <v>7.03</v>
      </c>
      <c r="O588">
        <v>7.3900000000000006</v>
      </c>
      <c r="P588">
        <f>IFERROR(IF(VLOOKUP(B588,'Packaged Beer &amp; Cider'!A:A,1,0)=B588,1,0),0)</f>
        <v>0</v>
      </c>
      <c r="Q588">
        <f>IFERROR(IF(VLOOKUP($B588,Wines!$A:$A,1,0)=$B588,1,0),0)</f>
        <v>1</v>
      </c>
      <c r="R588">
        <f>IFERROR(IF(VLOOKUP($B588,Spirits!$A:$A,1,0)=$B588,1,0),0)</f>
        <v>0</v>
      </c>
      <c r="S588" s="7">
        <f t="shared" si="9"/>
        <v>1</v>
      </c>
      <c r="U588" t="e">
        <f>VLOOKUP(B588,'Packaged Beer &amp; Cider'!$A$4:$A$28,1,FALSE)</f>
        <v>#N/A</v>
      </c>
    </row>
    <row r="589" spans="1:21" x14ac:dyDescent="0.25">
      <c r="A589">
        <v>545</v>
      </c>
      <c r="B589" t="s">
        <v>791</v>
      </c>
      <c r="C589">
        <v>47715</v>
      </c>
      <c r="D589" t="s">
        <v>792</v>
      </c>
      <c r="E589">
        <v>12.5</v>
      </c>
      <c r="F589" t="s">
        <v>996</v>
      </c>
      <c r="G589">
        <v>0.75</v>
      </c>
      <c r="I589">
        <v>7.46</v>
      </c>
      <c r="J589" t="s">
        <v>621</v>
      </c>
      <c r="K589">
        <v>4.42</v>
      </c>
      <c r="O589">
        <v>4.78</v>
      </c>
      <c r="P589">
        <f>IFERROR(IF(VLOOKUP(B589,'Packaged Beer &amp; Cider'!A:A,1,0)=B589,1,0),0)</f>
        <v>0</v>
      </c>
      <c r="Q589">
        <f>IFERROR(IF(VLOOKUP($B589,Wines!$A:$A,1,0)=$B589,1,0),0)</f>
        <v>1</v>
      </c>
      <c r="R589">
        <f>IFERROR(IF(VLOOKUP($B589,Spirits!$A:$A,1,0)=$B589,1,0),0)</f>
        <v>0</v>
      </c>
      <c r="S589" s="7">
        <f t="shared" si="9"/>
        <v>1</v>
      </c>
      <c r="U589" t="e">
        <f>VLOOKUP(B589,'Packaged Beer &amp; Cider'!$A$4:$A$28,1,FALSE)</f>
        <v>#N/A</v>
      </c>
    </row>
    <row r="590" spans="1:21" x14ac:dyDescent="0.25">
      <c r="A590">
        <v>5100</v>
      </c>
      <c r="B590" t="s">
        <v>776</v>
      </c>
      <c r="C590">
        <v>47771</v>
      </c>
      <c r="D590" t="s">
        <v>777</v>
      </c>
      <c r="E590">
        <v>10</v>
      </c>
      <c r="F590" t="s">
        <v>996</v>
      </c>
      <c r="G590">
        <v>0.75</v>
      </c>
      <c r="I590">
        <v>8.23</v>
      </c>
      <c r="J590" t="s">
        <v>621</v>
      </c>
      <c r="K590">
        <v>4.0199999999999996</v>
      </c>
      <c r="O590">
        <v>4.38</v>
      </c>
      <c r="P590">
        <f>IFERROR(IF(VLOOKUP(B590,'Packaged Beer &amp; Cider'!A:A,1,0)=B590,1,0),0)</f>
        <v>0</v>
      </c>
      <c r="Q590">
        <f>IFERROR(IF(VLOOKUP($B590,Wines!$A:$A,1,0)=$B590,1,0),0)</f>
        <v>1</v>
      </c>
      <c r="R590">
        <f>IFERROR(IF(VLOOKUP($B590,Spirits!$A:$A,1,0)=$B590,1,0),0)</f>
        <v>0</v>
      </c>
      <c r="S590" s="7">
        <f t="shared" si="9"/>
        <v>1</v>
      </c>
      <c r="U590" t="e">
        <f>VLOOKUP(B590,'Packaged Beer &amp; Cider'!$A$4:$A$28,1,FALSE)</f>
        <v>#N/A</v>
      </c>
    </row>
    <row r="591" spans="1:21" x14ac:dyDescent="0.25">
      <c r="A591">
        <v>6564</v>
      </c>
      <c r="B591" t="s">
        <v>845</v>
      </c>
      <c r="C591">
        <v>47774</v>
      </c>
      <c r="D591" t="s">
        <v>846</v>
      </c>
      <c r="E591">
        <v>12.5</v>
      </c>
      <c r="F591" t="s">
        <v>996</v>
      </c>
      <c r="G591">
        <v>2.2440000000000002</v>
      </c>
      <c r="I591">
        <v>26.58</v>
      </c>
      <c r="J591" t="s">
        <v>621</v>
      </c>
      <c r="K591">
        <v>13.38</v>
      </c>
      <c r="O591">
        <v>14.457120000000002</v>
      </c>
      <c r="P591">
        <f>IFERROR(IF(VLOOKUP(B591,'Packaged Beer &amp; Cider'!A:A,1,0)=B591,1,0),0)</f>
        <v>0</v>
      </c>
      <c r="Q591">
        <f>IFERROR(IF(VLOOKUP($B591,Wines!$A:$A,1,0)=$B591,1,0),0)</f>
        <v>1</v>
      </c>
      <c r="R591">
        <f>IFERROR(IF(VLOOKUP($B591,Spirits!$A:$A,1,0)=$B591,1,0),0)</f>
        <v>0</v>
      </c>
      <c r="S591" s="7">
        <f t="shared" si="9"/>
        <v>1</v>
      </c>
      <c r="U591" t="e">
        <f>VLOOKUP(B591,'Packaged Beer &amp; Cider'!$A$4:$A$28,1,FALSE)</f>
        <v>#N/A</v>
      </c>
    </row>
    <row r="592" spans="1:21" x14ac:dyDescent="0.25">
      <c r="A592">
        <v>6569</v>
      </c>
      <c r="B592" t="s">
        <v>847</v>
      </c>
      <c r="C592">
        <v>47775</v>
      </c>
      <c r="D592" t="s">
        <v>848</v>
      </c>
      <c r="E592">
        <v>12.5</v>
      </c>
      <c r="F592" t="s">
        <v>996</v>
      </c>
      <c r="G592">
        <v>2.2440000000000002</v>
      </c>
      <c r="I592">
        <v>28.14</v>
      </c>
      <c r="J592" t="s">
        <v>621</v>
      </c>
      <c r="K592">
        <v>13.67</v>
      </c>
      <c r="O592">
        <v>14.747120000000001</v>
      </c>
      <c r="P592">
        <f>IFERROR(IF(VLOOKUP(B592,'Packaged Beer &amp; Cider'!A:A,1,0)=B592,1,0),0)</f>
        <v>0</v>
      </c>
      <c r="Q592">
        <f>IFERROR(IF(VLOOKUP($B592,Wines!$A:$A,1,0)=$B592,1,0),0)</f>
        <v>1</v>
      </c>
      <c r="R592">
        <f>IFERROR(IF(VLOOKUP($B592,Spirits!$A:$A,1,0)=$B592,1,0),0)</f>
        <v>0</v>
      </c>
      <c r="S592" s="7">
        <f t="shared" si="9"/>
        <v>1</v>
      </c>
      <c r="U592" t="e">
        <f>VLOOKUP(B592,'Packaged Beer &amp; Cider'!$A$4:$A$28,1,FALSE)</f>
        <v>#N/A</v>
      </c>
    </row>
    <row r="593" spans="1:21" x14ac:dyDescent="0.25">
      <c r="A593">
        <v>6603</v>
      </c>
      <c r="B593" t="s">
        <v>849</v>
      </c>
      <c r="C593">
        <v>47773</v>
      </c>
      <c r="D593" t="s">
        <v>850</v>
      </c>
      <c r="E593">
        <v>12.5</v>
      </c>
      <c r="F593" t="s">
        <v>996</v>
      </c>
      <c r="G593">
        <v>2.2440000000000002</v>
      </c>
      <c r="I593">
        <v>26.62</v>
      </c>
      <c r="J593" t="s">
        <v>621</v>
      </c>
      <c r="K593">
        <v>13.03</v>
      </c>
      <c r="O593">
        <v>14.10712</v>
      </c>
      <c r="P593">
        <f>IFERROR(IF(VLOOKUP(B593,'Packaged Beer &amp; Cider'!A:A,1,0)=B593,1,0),0)</f>
        <v>0</v>
      </c>
      <c r="Q593">
        <f>IFERROR(IF(VLOOKUP($B593,Wines!$A:$A,1,0)=$B593,1,0),0)</f>
        <v>1</v>
      </c>
      <c r="R593">
        <f>IFERROR(IF(VLOOKUP($B593,Spirits!$A:$A,1,0)=$B593,1,0),0)</f>
        <v>0</v>
      </c>
      <c r="S593" s="7">
        <f t="shared" si="9"/>
        <v>1</v>
      </c>
      <c r="U593" t="e">
        <f>VLOOKUP(B593,'Packaged Beer &amp; Cider'!$A$4:$A$28,1,FALSE)</f>
        <v>#N/A</v>
      </c>
    </row>
    <row r="594" spans="1:21" x14ac:dyDescent="0.25">
      <c r="A594">
        <v>7113</v>
      </c>
      <c r="B594" t="s">
        <v>882</v>
      </c>
      <c r="C594">
        <v>47604</v>
      </c>
      <c r="D594" t="s">
        <v>883</v>
      </c>
      <c r="E594">
        <v>13.5</v>
      </c>
      <c r="F594" t="s">
        <v>632</v>
      </c>
      <c r="G594">
        <v>0.75</v>
      </c>
      <c r="I594">
        <v>6.21</v>
      </c>
      <c r="J594" t="s">
        <v>621</v>
      </c>
      <c r="K594">
        <v>3.97</v>
      </c>
      <c r="O594">
        <v>4.33</v>
      </c>
      <c r="P594">
        <f>IFERROR(IF(VLOOKUP(B594,'Packaged Beer &amp; Cider'!A:A,1,0)=B594,1,0),0)</f>
        <v>0</v>
      </c>
      <c r="Q594">
        <f>IFERROR(IF(VLOOKUP($B594,Wines!$A:$A,1,0)=$B594,1,0),0)</f>
        <v>1</v>
      </c>
      <c r="R594">
        <f>IFERROR(IF(VLOOKUP($B594,Spirits!$A:$A,1,0)=$B594,1,0),0)</f>
        <v>0</v>
      </c>
      <c r="S594" s="7">
        <f t="shared" si="9"/>
        <v>1</v>
      </c>
      <c r="U594" t="e">
        <f>VLOOKUP(B594,'Packaged Beer &amp; Cider'!$A$4:$A$28,1,FALSE)</f>
        <v>#N/A</v>
      </c>
    </row>
    <row r="595" spans="1:21" x14ac:dyDescent="0.25">
      <c r="A595">
        <v>7709</v>
      </c>
      <c r="B595" t="s">
        <v>905</v>
      </c>
      <c r="C595">
        <v>47603</v>
      </c>
      <c r="D595" t="s">
        <v>906</v>
      </c>
      <c r="E595">
        <v>12.5</v>
      </c>
      <c r="F595" t="s">
        <v>632</v>
      </c>
      <c r="G595">
        <v>0.75</v>
      </c>
      <c r="I595">
        <v>6.21</v>
      </c>
      <c r="J595" t="s">
        <v>621</v>
      </c>
      <c r="K595">
        <v>3.94</v>
      </c>
      <c r="O595">
        <v>4.3</v>
      </c>
      <c r="P595">
        <f>IFERROR(IF(VLOOKUP(B595,'Packaged Beer &amp; Cider'!A:A,1,0)=B595,1,0),0)</f>
        <v>0</v>
      </c>
      <c r="Q595">
        <f>IFERROR(IF(VLOOKUP($B595,Wines!$A:$A,1,0)=$B595,1,0),0)</f>
        <v>1</v>
      </c>
      <c r="R595">
        <f>IFERROR(IF(VLOOKUP($B595,Spirits!$A:$A,1,0)=$B595,1,0),0)</f>
        <v>0</v>
      </c>
      <c r="S595" s="7">
        <f t="shared" si="9"/>
        <v>1</v>
      </c>
      <c r="U595" t="e">
        <f>VLOOKUP(B595,'Packaged Beer &amp; Cider'!$A$4:$A$28,1,FALSE)</f>
        <v>#N/A</v>
      </c>
    </row>
    <row r="596" spans="1:21" x14ac:dyDescent="0.25">
      <c r="A596">
        <v>7710</v>
      </c>
      <c r="B596" t="s">
        <v>907</v>
      </c>
      <c r="C596">
        <v>47601</v>
      </c>
      <c r="D596" t="s">
        <v>908</v>
      </c>
      <c r="E596">
        <v>13.5</v>
      </c>
      <c r="F596" t="s">
        <v>632</v>
      </c>
      <c r="G596">
        <v>0.75</v>
      </c>
      <c r="I596">
        <v>6.21</v>
      </c>
      <c r="J596" t="s">
        <v>621</v>
      </c>
      <c r="K596">
        <v>3.94</v>
      </c>
      <c r="O596">
        <v>4.3</v>
      </c>
      <c r="P596">
        <f>IFERROR(IF(VLOOKUP(B596,'Packaged Beer &amp; Cider'!A:A,1,0)=B596,1,0),0)</f>
        <v>0</v>
      </c>
      <c r="Q596">
        <f>IFERROR(IF(VLOOKUP($B596,Wines!$A:$A,1,0)=$B596,1,0),0)</f>
        <v>1</v>
      </c>
      <c r="R596">
        <f>IFERROR(IF(VLOOKUP($B596,Spirits!$A:$A,1,0)=$B596,1,0),0)</f>
        <v>0</v>
      </c>
      <c r="S596" s="7">
        <f t="shared" si="9"/>
        <v>1</v>
      </c>
      <c r="U596" t="e">
        <f>VLOOKUP(B596,'Packaged Beer &amp; Cider'!$A$4:$A$28,1,FALSE)</f>
        <v>#N/A</v>
      </c>
    </row>
    <row r="597" spans="1:21" x14ac:dyDescent="0.25">
      <c r="A597">
        <v>6444</v>
      </c>
      <c r="B597" t="s">
        <v>843</v>
      </c>
      <c r="C597">
        <v>47892</v>
      </c>
      <c r="D597" t="s">
        <v>844</v>
      </c>
      <c r="E597">
        <v>12.5</v>
      </c>
      <c r="F597" t="s">
        <v>285</v>
      </c>
      <c r="G597">
        <v>0.75</v>
      </c>
      <c r="I597">
        <v>15.34</v>
      </c>
      <c r="J597" t="s">
        <v>621</v>
      </c>
      <c r="K597">
        <v>9.81</v>
      </c>
      <c r="O597">
        <v>10.17</v>
      </c>
      <c r="P597">
        <f>IFERROR(IF(VLOOKUP(B597,'Packaged Beer &amp; Cider'!A:A,1,0)=B597,1,0),0)</f>
        <v>0</v>
      </c>
      <c r="Q597">
        <f>IFERROR(IF(VLOOKUP($B597,Wines!$A:$A,1,0)=$B597,1,0),0)</f>
        <v>1</v>
      </c>
      <c r="R597">
        <f>IFERROR(IF(VLOOKUP($B597,Spirits!$A:$A,1,0)=$B597,1,0),0)</f>
        <v>0</v>
      </c>
      <c r="S597" s="7">
        <f t="shared" si="9"/>
        <v>1</v>
      </c>
      <c r="U597" t="e">
        <f>VLOOKUP(B597,'Packaged Beer &amp; Cider'!$A$4:$A$28,1,FALSE)</f>
        <v>#N/A</v>
      </c>
    </row>
    <row r="598" spans="1:21" x14ac:dyDescent="0.25">
      <c r="A598">
        <v>7368</v>
      </c>
      <c r="B598" t="s">
        <v>890</v>
      </c>
      <c r="C598">
        <v>47609</v>
      </c>
      <c r="D598" t="s">
        <v>891</v>
      </c>
      <c r="E598">
        <v>10</v>
      </c>
      <c r="F598" t="s">
        <v>632</v>
      </c>
      <c r="G598">
        <v>0.75</v>
      </c>
      <c r="I598">
        <v>7.14</v>
      </c>
      <c r="J598" t="s">
        <v>621</v>
      </c>
      <c r="K598">
        <v>3.81</v>
      </c>
      <c r="O598">
        <v>4.17</v>
      </c>
      <c r="P598">
        <f>IFERROR(IF(VLOOKUP(B598,'Packaged Beer &amp; Cider'!A:A,1,0)=B598,1,0),0)</f>
        <v>0</v>
      </c>
      <c r="Q598">
        <f>IFERROR(IF(VLOOKUP($B598,Wines!$A:$A,1,0)=$B598,1,0),0)</f>
        <v>1</v>
      </c>
      <c r="R598">
        <f>IFERROR(IF(VLOOKUP($B598,Spirits!$A:$A,1,0)=$B598,1,0),0)</f>
        <v>0</v>
      </c>
      <c r="S598" s="7">
        <f t="shared" si="9"/>
        <v>1</v>
      </c>
      <c r="U598" t="e">
        <f>VLOOKUP(B598,'Packaged Beer &amp; Cider'!$A$4:$A$28,1,FALSE)</f>
        <v>#N/A</v>
      </c>
    </row>
    <row r="599" spans="1:21" x14ac:dyDescent="0.25">
      <c r="A599">
        <v>7369</v>
      </c>
      <c r="B599" t="s">
        <v>892</v>
      </c>
      <c r="C599">
        <v>47605</v>
      </c>
      <c r="D599" t="s">
        <v>893</v>
      </c>
      <c r="E599">
        <v>14</v>
      </c>
      <c r="F599" t="s">
        <v>632</v>
      </c>
      <c r="G599">
        <v>0.75</v>
      </c>
      <c r="I599">
        <v>8.14</v>
      </c>
      <c r="J599" t="s">
        <v>621</v>
      </c>
      <c r="K599">
        <v>5.19</v>
      </c>
      <c r="O599">
        <v>5.5500000000000007</v>
      </c>
      <c r="P599">
        <f>IFERROR(IF(VLOOKUP(B599,'Packaged Beer &amp; Cider'!A:A,1,0)=B599,1,0),0)</f>
        <v>0</v>
      </c>
      <c r="Q599">
        <f>IFERROR(IF(VLOOKUP($B599,Wines!$A:$A,1,0)=$B599,1,0),0)</f>
        <v>1</v>
      </c>
      <c r="R599">
        <f>IFERROR(IF(VLOOKUP($B599,Spirits!$A:$A,1,0)=$B599,1,0),0)</f>
        <v>0</v>
      </c>
      <c r="S599" s="7">
        <f t="shared" si="9"/>
        <v>1</v>
      </c>
      <c r="U599" t="e">
        <f>VLOOKUP(B599,'Packaged Beer &amp; Cider'!$A$4:$A$28,1,FALSE)</f>
        <v>#N/A</v>
      </c>
    </row>
    <row r="600" spans="1:21" x14ac:dyDescent="0.25">
      <c r="A600">
        <v>8281</v>
      </c>
      <c r="B600" t="s">
        <v>933</v>
      </c>
      <c r="C600">
        <v>47611</v>
      </c>
      <c r="D600" t="s">
        <v>934</v>
      </c>
      <c r="E600">
        <v>12.5</v>
      </c>
      <c r="F600" t="s">
        <v>632</v>
      </c>
      <c r="G600">
        <v>0.75</v>
      </c>
      <c r="I600">
        <v>6.54</v>
      </c>
      <c r="J600" t="s">
        <v>621</v>
      </c>
      <c r="K600">
        <v>4.04</v>
      </c>
      <c r="O600">
        <v>4.4000000000000004</v>
      </c>
      <c r="P600">
        <f>IFERROR(IF(VLOOKUP(B600,'Packaged Beer &amp; Cider'!A:A,1,0)=B600,1,0),0)</f>
        <v>0</v>
      </c>
      <c r="Q600">
        <f>IFERROR(IF(VLOOKUP($B600,Wines!$A:$A,1,0)=$B600,1,0),0)</f>
        <v>1</v>
      </c>
      <c r="R600">
        <f>IFERROR(IF(VLOOKUP($B600,Spirits!$A:$A,1,0)=$B600,1,0),0)</f>
        <v>0</v>
      </c>
      <c r="S600" s="7">
        <f t="shared" si="9"/>
        <v>1</v>
      </c>
      <c r="U600" t="e">
        <f>VLOOKUP(B600,'Packaged Beer &amp; Cider'!$A$4:$A$28,1,FALSE)</f>
        <v>#N/A</v>
      </c>
    </row>
    <row r="601" spans="1:21" x14ac:dyDescent="0.25">
      <c r="A601">
        <v>8283</v>
      </c>
      <c r="B601" t="s">
        <v>935</v>
      </c>
      <c r="C601">
        <v>47613</v>
      </c>
      <c r="D601" t="s">
        <v>936</v>
      </c>
      <c r="E601">
        <v>13.5</v>
      </c>
      <c r="F601" t="s">
        <v>632</v>
      </c>
      <c r="G601">
        <v>0.75</v>
      </c>
      <c r="I601">
        <v>6.71</v>
      </c>
      <c r="J601" t="s">
        <v>621</v>
      </c>
      <c r="K601">
        <v>4.3099999999999996</v>
      </c>
      <c r="O601">
        <v>4.67</v>
      </c>
      <c r="P601">
        <f>IFERROR(IF(VLOOKUP(B601,'Packaged Beer &amp; Cider'!A:A,1,0)=B601,1,0),0)</f>
        <v>0</v>
      </c>
      <c r="Q601">
        <f>IFERROR(IF(VLOOKUP($B601,Wines!$A:$A,1,0)=$B601,1,0),0)</f>
        <v>1</v>
      </c>
      <c r="R601">
        <f>IFERROR(IF(VLOOKUP($B601,Spirits!$A:$A,1,0)=$B601,1,0),0)</f>
        <v>0</v>
      </c>
      <c r="S601" s="7">
        <f t="shared" si="9"/>
        <v>1</v>
      </c>
      <c r="U601" t="e">
        <f>VLOOKUP(B601,'Packaged Beer &amp; Cider'!$A$4:$A$28,1,FALSE)</f>
        <v>#N/A</v>
      </c>
    </row>
    <row r="602" spans="1:21" x14ac:dyDescent="0.25">
      <c r="A602">
        <v>10190</v>
      </c>
      <c r="B602" t="s">
        <v>633</v>
      </c>
      <c r="C602">
        <v>47614</v>
      </c>
      <c r="D602" t="s">
        <v>634</v>
      </c>
      <c r="E602">
        <v>14</v>
      </c>
      <c r="F602" t="s">
        <v>632</v>
      </c>
      <c r="G602">
        <v>0.75</v>
      </c>
      <c r="I602">
        <v>8.14</v>
      </c>
      <c r="J602" t="s">
        <v>621</v>
      </c>
      <c r="K602">
        <v>5.21</v>
      </c>
      <c r="O602">
        <v>5.57</v>
      </c>
      <c r="P602">
        <f>IFERROR(IF(VLOOKUP(B602,'Packaged Beer &amp; Cider'!A:A,1,0)=B602,1,0),0)</f>
        <v>0</v>
      </c>
      <c r="Q602">
        <f>IFERROR(IF(VLOOKUP($B602,Wines!$A:$A,1,0)=$B602,1,0),0)</f>
        <v>1</v>
      </c>
      <c r="R602">
        <f>IFERROR(IF(VLOOKUP($B602,Spirits!$A:$A,1,0)=$B602,1,0),0)</f>
        <v>0</v>
      </c>
      <c r="S602" s="7">
        <f t="shared" ref="S602:S665" si="10">SUM(P602:R602)</f>
        <v>1</v>
      </c>
      <c r="U602" t="e">
        <f>VLOOKUP(B602,'Packaged Beer &amp; Cider'!$A$4:$A$28,1,FALSE)</f>
        <v>#N/A</v>
      </c>
    </row>
    <row r="603" spans="1:21" x14ac:dyDescent="0.25">
      <c r="A603">
        <v>10923</v>
      </c>
      <c r="B603" t="s">
        <v>673</v>
      </c>
      <c r="C603">
        <v>55817</v>
      </c>
      <c r="D603" t="s">
        <v>674</v>
      </c>
      <c r="E603">
        <v>12.5</v>
      </c>
      <c r="F603" t="s">
        <v>632</v>
      </c>
      <c r="G603">
        <v>0.75</v>
      </c>
      <c r="I603">
        <v>9.2200000000000006</v>
      </c>
      <c r="J603" t="s">
        <v>621</v>
      </c>
      <c r="K603">
        <v>5.93</v>
      </c>
      <c r="O603">
        <v>6.29</v>
      </c>
      <c r="P603">
        <f>IFERROR(IF(VLOOKUP(B603,'Packaged Beer &amp; Cider'!A:A,1,0)=B603,1,0),0)</f>
        <v>0</v>
      </c>
      <c r="Q603">
        <f>IFERROR(IF(VLOOKUP($B603,Wines!$A:$A,1,0)=$B603,1,0),0)</f>
        <v>1</v>
      </c>
      <c r="R603">
        <f>IFERROR(IF(VLOOKUP($B603,Spirits!$A:$A,1,0)=$B603,1,0),0)</f>
        <v>0</v>
      </c>
      <c r="S603" s="7">
        <f t="shared" si="10"/>
        <v>1</v>
      </c>
      <c r="U603" t="e">
        <f>VLOOKUP(B603,'Packaged Beer &amp; Cider'!$A$4:$A$28,1,FALSE)</f>
        <v>#N/A</v>
      </c>
    </row>
    <row r="604" spans="1:21" x14ac:dyDescent="0.25">
      <c r="A604">
        <v>8495</v>
      </c>
      <c r="B604" t="s">
        <v>939</v>
      </c>
      <c r="C604">
        <v>47734</v>
      </c>
      <c r="D604" t="s">
        <v>940</v>
      </c>
      <c r="E604">
        <v>12.5</v>
      </c>
      <c r="F604" t="s">
        <v>451</v>
      </c>
      <c r="G604">
        <v>0.75</v>
      </c>
      <c r="I604">
        <v>27.15</v>
      </c>
      <c r="J604" t="s">
        <v>621</v>
      </c>
      <c r="K604">
        <v>20.3</v>
      </c>
      <c r="O604">
        <v>20.66</v>
      </c>
      <c r="P604">
        <f>IFERROR(IF(VLOOKUP(B604,'Packaged Beer &amp; Cider'!A:A,1,0)=B604,1,0),0)</f>
        <v>0</v>
      </c>
      <c r="Q604">
        <f>IFERROR(IF(VLOOKUP($B604,Wines!$A:$A,1,0)=$B604,1,0),0)</f>
        <v>1</v>
      </c>
      <c r="R604">
        <f>IFERROR(IF(VLOOKUP($B604,Spirits!$A:$A,1,0)=$B604,1,0),0)</f>
        <v>0</v>
      </c>
      <c r="S604" s="7">
        <f t="shared" si="10"/>
        <v>1</v>
      </c>
      <c r="U604" t="e">
        <f>VLOOKUP(B604,'Packaged Beer &amp; Cider'!$A$4:$A$28,1,FALSE)</f>
        <v>#N/A</v>
      </c>
    </row>
    <row r="605" spans="1:21" x14ac:dyDescent="0.25">
      <c r="A605">
        <v>10433</v>
      </c>
      <c r="B605" t="s">
        <v>959</v>
      </c>
      <c r="C605">
        <v>47732</v>
      </c>
      <c r="D605" t="s">
        <v>960</v>
      </c>
      <c r="E605">
        <v>12.5</v>
      </c>
      <c r="F605" t="s">
        <v>451</v>
      </c>
      <c r="G605">
        <v>0.75</v>
      </c>
      <c r="I605">
        <v>17.21</v>
      </c>
      <c r="J605" t="s">
        <v>621</v>
      </c>
      <c r="K605">
        <v>11.93</v>
      </c>
      <c r="O605">
        <v>12.29</v>
      </c>
      <c r="P605">
        <f>IFERROR(IF(VLOOKUP(B605,'Packaged Beer &amp; Cider'!A:A,1,0)=B605,1,0),0)</f>
        <v>0</v>
      </c>
      <c r="Q605">
        <f>IFERROR(IF(VLOOKUP($B605,Wines!$A:$A,1,0)=$B605,1,0),0)</f>
        <v>1</v>
      </c>
      <c r="R605">
        <f>IFERROR(IF(VLOOKUP($B605,Spirits!$A:$A,1,0)=$B605,1,0),0)</f>
        <v>0</v>
      </c>
      <c r="S605" s="7">
        <f t="shared" si="10"/>
        <v>1</v>
      </c>
      <c r="U605" t="e">
        <f>VLOOKUP(B605,'Packaged Beer &amp; Cider'!$A$4:$A$28,1,FALSE)</f>
        <v>#N/A</v>
      </c>
    </row>
    <row r="606" spans="1:21" x14ac:dyDescent="0.25">
      <c r="A606">
        <v>11163</v>
      </c>
      <c r="B606" t="s">
        <v>697</v>
      </c>
      <c r="C606">
        <v>60794</v>
      </c>
      <c r="D606" t="s">
        <v>698</v>
      </c>
      <c r="E606">
        <v>12.8</v>
      </c>
      <c r="F606" t="s">
        <v>654</v>
      </c>
      <c r="G606">
        <v>1.5</v>
      </c>
      <c r="I606">
        <v>43.32</v>
      </c>
      <c r="J606" t="s">
        <v>621</v>
      </c>
      <c r="K606">
        <v>31.57</v>
      </c>
      <c r="O606" t="e">
        <v>#N/A</v>
      </c>
      <c r="P606">
        <f>IFERROR(IF(VLOOKUP(B606,'Packaged Beer &amp; Cider'!A:A,1,0)=B606,1,0),0)</f>
        <v>0</v>
      </c>
      <c r="Q606">
        <f>IFERROR(IF(VLOOKUP($B606,Wines!$A:$A,1,0)=$B606,1,0),0)</f>
        <v>1</v>
      </c>
      <c r="R606">
        <f>IFERROR(IF(VLOOKUP($B606,Spirits!$A:$A,1,0)=$B606,1,0),0)</f>
        <v>0</v>
      </c>
      <c r="S606" s="7">
        <f t="shared" si="10"/>
        <v>1</v>
      </c>
      <c r="U606" t="e">
        <f>VLOOKUP(B606,'Packaged Beer &amp; Cider'!$A$4:$A$28,1,FALSE)</f>
        <v>#N/A</v>
      </c>
    </row>
    <row r="607" spans="1:21" x14ac:dyDescent="0.25">
      <c r="A607">
        <v>6719</v>
      </c>
      <c r="B607" t="s">
        <v>859</v>
      </c>
      <c r="C607">
        <v>50545</v>
      </c>
      <c r="D607" t="s">
        <v>860</v>
      </c>
      <c r="E607">
        <v>13</v>
      </c>
      <c r="F607" t="s">
        <v>699</v>
      </c>
      <c r="G607">
        <v>0.75</v>
      </c>
      <c r="I607">
        <v>34.44</v>
      </c>
      <c r="J607" t="s">
        <v>621</v>
      </c>
      <c r="K607">
        <v>21.08</v>
      </c>
      <c r="O607">
        <v>21.439999999999998</v>
      </c>
      <c r="P607">
        <f>IFERROR(IF(VLOOKUP(B607,'Packaged Beer &amp; Cider'!A:A,1,0)=B607,1,0),0)</f>
        <v>0</v>
      </c>
      <c r="Q607">
        <f>IFERROR(IF(VLOOKUP($B607,Wines!$A:$A,1,0)=$B607,1,0),0)</f>
        <v>1</v>
      </c>
      <c r="R607">
        <f>IFERROR(IF(VLOOKUP($B607,Spirits!$A:$A,1,0)=$B607,1,0),0)</f>
        <v>0</v>
      </c>
      <c r="S607" s="7">
        <f t="shared" si="10"/>
        <v>1</v>
      </c>
      <c r="U607" t="e">
        <f>VLOOKUP(B607,'Packaged Beer &amp; Cider'!$A$4:$A$28,1,FALSE)</f>
        <v>#N/A</v>
      </c>
    </row>
    <row r="608" spans="1:21" x14ac:dyDescent="0.25">
      <c r="A608">
        <v>10152</v>
      </c>
      <c r="B608" t="s">
        <v>624</v>
      </c>
      <c r="C608">
        <v>47912</v>
      </c>
      <c r="D608" t="s">
        <v>625</v>
      </c>
      <c r="E608">
        <v>14</v>
      </c>
      <c r="F608" t="s">
        <v>620</v>
      </c>
      <c r="G608">
        <v>0.75</v>
      </c>
      <c r="I608">
        <v>19.579999999999998</v>
      </c>
      <c r="J608" t="s">
        <v>621</v>
      </c>
      <c r="K608">
        <v>11.86</v>
      </c>
      <c r="O608">
        <v>12.219999999999999</v>
      </c>
      <c r="P608">
        <f>IFERROR(IF(VLOOKUP(B608,'Packaged Beer &amp; Cider'!A:A,1,0)=B608,1,0),0)</f>
        <v>0</v>
      </c>
      <c r="Q608">
        <f>IFERROR(IF(VLOOKUP($B608,Wines!$A:$A,1,0)=$B608,1,0),0)</f>
        <v>1</v>
      </c>
      <c r="R608">
        <f>IFERROR(IF(VLOOKUP($B608,Spirits!$A:$A,1,0)=$B608,1,0),0)</f>
        <v>0</v>
      </c>
      <c r="S608" s="7">
        <f t="shared" si="10"/>
        <v>1</v>
      </c>
      <c r="U608" t="e">
        <f>VLOOKUP(B608,'Packaged Beer &amp; Cider'!$A$4:$A$28,1,FALSE)</f>
        <v>#N/A</v>
      </c>
    </row>
    <row r="609" spans="1:21" x14ac:dyDescent="0.25">
      <c r="A609">
        <v>10682</v>
      </c>
      <c r="B609" t="s">
        <v>660</v>
      </c>
      <c r="C609">
        <v>49016</v>
      </c>
      <c r="D609" t="s">
        <v>661</v>
      </c>
      <c r="E609">
        <v>15</v>
      </c>
      <c r="F609" t="s">
        <v>632</v>
      </c>
      <c r="G609">
        <v>0.75</v>
      </c>
      <c r="I609">
        <v>23.05</v>
      </c>
      <c r="J609" t="s">
        <v>621</v>
      </c>
      <c r="K609">
        <v>15.74</v>
      </c>
      <c r="O609">
        <v>16.100000000000001</v>
      </c>
      <c r="P609">
        <f>IFERROR(IF(VLOOKUP(B609,'Packaged Beer &amp; Cider'!A:A,1,0)=B609,1,0),0)</f>
        <v>0</v>
      </c>
      <c r="Q609">
        <f>IFERROR(IF(VLOOKUP($B609,Wines!$A:$A,1,0)=$B609,1,0),0)</f>
        <v>1</v>
      </c>
      <c r="R609">
        <f>IFERROR(IF(VLOOKUP($B609,Spirits!$A:$A,1,0)=$B609,1,0),0)</f>
        <v>0</v>
      </c>
      <c r="S609" s="7">
        <f t="shared" si="10"/>
        <v>1</v>
      </c>
      <c r="U609" t="e">
        <f>VLOOKUP(B609,'Packaged Beer &amp; Cider'!$A$4:$A$28,1,FALSE)</f>
        <v>#N/A</v>
      </c>
    </row>
    <row r="610" spans="1:21" x14ac:dyDescent="0.25">
      <c r="A610">
        <v>5539</v>
      </c>
      <c r="B610" t="s">
        <v>803</v>
      </c>
      <c r="C610">
        <v>49036</v>
      </c>
      <c r="D610" t="s">
        <v>804</v>
      </c>
      <c r="E610">
        <v>13.7</v>
      </c>
      <c r="F610" t="s">
        <v>659</v>
      </c>
      <c r="G610">
        <v>0.375</v>
      </c>
      <c r="I610">
        <v>10.01</v>
      </c>
      <c r="J610" t="s">
        <v>621</v>
      </c>
      <c r="K610">
        <v>6.63</v>
      </c>
      <c r="O610">
        <v>6.81</v>
      </c>
      <c r="P610">
        <f>IFERROR(IF(VLOOKUP(B610,'Packaged Beer &amp; Cider'!A:A,1,0)=B610,1,0),0)</f>
        <v>0</v>
      </c>
      <c r="Q610">
        <f>IFERROR(IF(VLOOKUP($B610,Wines!$A:$A,1,0)=$B610,1,0),0)</f>
        <v>1</v>
      </c>
      <c r="R610">
        <f>IFERROR(IF(VLOOKUP($B610,Spirits!$A:$A,1,0)=$B610,1,0),0)</f>
        <v>0</v>
      </c>
      <c r="S610" s="7">
        <f t="shared" si="10"/>
        <v>1</v>
      </c>
      <c r="U610" t="e">
        <f>VLOOKUP(B610,'Packaged Beer &amp; Cider'!$A$4:$A$28,1,FALSE)</f>
        <v>#N/A</v>
      </c>
    </row>
    <row r="611" spans="1:21" x14ac:dyDescent="0.25">
      <c r="A611">
        <v>6986</v>
      </c>
      <c r="B611" t="s">
        <v>945</v>
      </c>
      <c r="C611">
        <v>47995</v>
      </c>
      <c r="D611" t="s">
        <v>946</v>
      </c>
      <c r="E611">
        <v>13</v>
      </c>
      <c r="F611" t="s">
        <v>644</v>
      </c>
      <c r="G611">
        <v>10</v>
      </c>
      <c r="I611">
        <v>76.42</v>
      </c>
      <c r="J611" t="s">
        <v>621</v>
      </c>
      <c r="K611">
        <v>47.43</v>
      </c>
      <c r="O611">
        <v>52.23</v>
      </c>
      <c r="P611">
        <f>IFERROR(IF(VLOOKUP(B611,'Packaged Beer &amp; Cider'!A:A,1,0)=B611,1,0),0)</f>
        <v>0</v>
      </c>
      <c r="Q611">
        <f>IFERROR(IF(VLOOKUP($B611,Wines!$A:$A,1,0)=$B611,1,0),0)</f>
        <v>1</v>
      </c>
      <c r="R611">
        <f>IFERROR(IF(VLOOKUP($B611,Spirits!$A:$A,1,0)=$B611,1,0),0)</f>
        <v>0</v>
      </c>
      <c r="S611" s="7">
        <f t="shared" si="10"/>
        <v>1</v>
      </c>
      <c r="U611" t="e">
        <f>VLOOKUP(B611,'Packaged Beer &amp; Cider'!$A$4:$A$28,1,FALSE)</f>
        <v>#N/A</v>
      </c>
    </row>
    <row r="612" spans="1:21" x14ac:dyDescent="0.25">
      <c r="A612">
        <v>7038</v>
      </c>
      <c r="B612" t="s">
        <v>947</v>
      </c>
      <c r="C612">
        <v>47994</v>
      </c>
      <c r="D612" t="s">
        <v>948</v>
      </c>
      <c r="E612">
        <v>13</v>
      </c>
      <c r="F612" t="s">
        <v>644</v>
      </c>
      <c r="G612">
        <v>10</v>
      </c>
      <c r="I612">
        <v>76.42</v>
      </c>
      <c r="J612" t="s">
        <v>621</v>
      </c>
      <c r="K612">
        <v>47.43</v>
      </c>
      <c r="O612">
        <v>52.23</v>
      </c>
      <c r="P612">
        <f>IFERROR(IF(VLOOKUP(B612,'Packaged Beer &amp; Cider'!A:A,1,0)=B612,1,0),0)</f>
        <v>0</v>
      </c>
      <c r="Q612">
        <f>IFERROR(IF(VLOOKUP($B612,Wines!$A:$A,1,0)=$B612,1,0),0)</f>
        <v>1</v>
      </c>
      <c r="R612">
        <f>IFERROR(IF(VLOOKUP($B612,Spirits!$A:$A,1,0)=$B612,1,0),0)</f>
        <v>0</v>
      </c>
      <c r="S612" s="7">
        <f t="shared" si="10"/>
        <v>1</v>
      </c>
      <c r="U612" t="e">
        <f>VLOOKUP(B612,'Packaged Beer &amp; Cider'!$A$4:$A$28,1,FALSE)</f>
        <v>#N/A</v>
      </c>
    </row>
    <row r="613" spans="1:21" x14ac:dyDescent="0.25">
      <c r="A613">
        <v>7146</v>
      </c>
      <c r="B613" t="s">
        <v>949</v>
      </c>
      <c r="C613">
        <v>47993</v>
      </c>
      <c r="D613" t="s">
        <v>950</v>
      </c>
      <c r="E613">
        <v>13</v>
      </c>
      <c r="F613" t="s">
        <v>644</v>
      </c>
      <c r="G613">
        <v>10</v>
      </c>
      <c r="I613">
        <v>76.42</v>
      </c>
      <c r="J613" t="s">
        <v>621</v>
      </c>
      <c r="K613">
        <v>48.57</v>
      </c>
      <c r="O613">
        <v>53.37</v>
      </c>
      <c r="P613">
        <f>IFERROR(IF(VLOOKUP(B613,'Packaged Beer &amp; Cider'!A:A,1,0)=B613,1,0),0)</f>
        <v>0</v>
      </c>
      <c r="Q613">
        <f>IFERROR(IF(VLOOKUP($B613,Wines!$A:$A,1,0)=$B613,1,0),0)</f>
        <v>1</v>
      </c>
      <c r="R613">
        <f>IFERROR(IF(VLOOKUP($B613,Spirits!$A:$A,1,0)=$B613,1,0),0)</f>
        <v>0</v>
      </c>
      <c r="S613" s="7">
        <f t="shared" si="10"/>
        <v>1</v>
      </c>
      <c r="U613" t="e">
        <f>VLOOKUP(B613,'Packaged Beer &amp; Cider'!$A$4:$A$28,1,FALSE)</f>
        <v>#N/A</v>
      </c>
    </row>
    <row r="614" spans="1:21" x14ac:dyDescent="0.25">
      <c r="A614">
        <v>11279</v>
      </c>
      <c r="B614" t="s">
        <v>711</v>
      </c>
      <c r="C614">
        <v>76573</v>
      </c>
      <c r="D614" t="s">
        <v>712</v>
      </c>
      <c r="E614">
        <v>12.5</v>
      </c>
      <c r="F614" t="s">
        <v>647</v>
      </c>
      <c r="G614">
        <v>0.75</v>
      </c>
      <c r="I614">
        <v>6.86</v>
      </c>
      <c r="J614" t="s">
        <v>621</v>
      </c>
      <c r="K614">
        <v>4.05</v>
      </c>
      <c r="O614">
        <v>4.41</v>
      </c>
      <c r="P614">
        <f>IFERROR(IF(VLOOKUP(B614,'Packaged Beer &amp; Cider'!A:A,1,0)=B614,1,0),0)</f>
        <v>0</v>
      </c>
      <c r="Q614">
        <f>IFERROR(IF(VLOOKUP($B614,Wines!$A:$A,1,0)=$B614,1,0),0)</f>
        <v>1</v>
      </c>
      <c r="R614">
        <f>IFERROR(IF(VLOOKUP($B614,Spirits!$A:$A,1,0)=$B614,1,0),0)</f>
        <v>0</v>
      </c>
      <c r="S614" s="7">
        <f t="shared" si="10"/>
        <v>1</v>
      </c>
      <c r="U614" t="e">
        <f>VLOOKUP(B614,'Packaged Beer &amp; Cider'!$A$4:$A$28,1,FALSE)</f>
        <v>#N/A</v>
      </c>
    </row>
    <row r="615" spans="1:21" x14ac:dyDescent="0.25">
      <c r="A615">
        <v>11515</v>
      </c>
      <c r="B615" t="s">
        <v>1003</v>
      </c>
      <c r="C615">
        <v>85735</v>
      </c>
      <c r="D615" t="s">
        <v>1004</v>
      </c>
      <c r="E615">
        <v>8</v>
      </c>
      <c r="F615" t="s">
        <v>677</v>
      </c>
      <c r="G615">
        <v>0.75</v>
      </c>
      <c r="I615">
        <v>5.03</v>
      </c>
      <c r="J615" t="s">
        <v>621</v>
      </c>
      <c r="K615">
        <v>2.96</v>
      </c>
      <c r="O615">
        <v>3.32</v>
      </c>
      <c r="P615">
        <f>IFERROR(IF(VLOOKUP(B615,'Packaged Beer &amp; Cider'!A:A,1,0)=B615,1,0),0)</f>
        <v>0</v>
      </c>
      <c r="Q615">
        <f>IFERROR(IF(VLOOKUP($B615,Wines!$A:$A,1,0)=$B615,1,0),0)</f>
        <v>1</v>
      </c>
      <c r="R615">
        <f>IFERROR(IF(VLOOKUP($B615,Spirits!$A:$A,1,0)=$B615,1,0),0)</f>
        <v>0</v>
      </c>
      <c r="S615" s="7">
        <f t="shared" si="10"/>
        <v>1</v>
      </c>
      <c r="U615" t="e">
        <f>VLOOKUP(B615,'Packaged Beer &amp; Cider'!$A$4:$A$28,1,FALSE)</f>
        <v>#N/A</v>
      </c>
    </row>
    <row r="616" spans="1:21" x14ac:dyDescent="0.25">
      <c r="A616">
        <v>3108</v>
      </c>
      <c r="B616" t="s">
        <v>729</v>
      </c>
      <c r="C616">
        <v>75705</v>
      </c>
      <c r="D616" t="s">
        <v>730</v>
      </c>
      <c r="E616">
        <v>13</v>
      </c>
      <c r="F616" t="s">
        <v>731</v>
      </c>
      <c r="G616">
        <v>0.75</v>
      </c>
      <c r="I616">
        <v>6.15</v>
      </c>
      <c r="J616" t="s">
        <v>621</v>
      </c>
      <c r="K616">
        <v>3.59</v>
      </c>
      <c r="O616">
        <v>3.9499999999999997</v>
      </c>
      <c r="P616">
        <f>IFERROR(IF(VLOOKUP(B616,'Packaged Beer &amp; Cider'!A:A,1,0)=B616,1,0),0)</f>
        <v>0</v>
      </c>
      <c r="Q616">
        <f>IFERROR(IF(VLOOKUP($B616,Wines!$A:$A,1,0)=$B616,1,0),0)</f>
        <v>1</v>
      </c>
      <c r="R616">
        <f>IFERROR(IF(VLOOKUP($B616,Spirits!$A:$A,1,0)=$B616,1,0),0)</f>
        <v>0</v>
      </c>
      <c r="S616" s="7">
        <f t="shared" si="10"/>
        <v>1</v>
      </c>
      <c r="U616" t="e">
        <f>VLOOKUP(B616,'Packaged Beer &amp; Cider'!$A$4:$A$28,1,FALSE)</f>
        <v>#N/A</v>
      </c>
    </row>
    <row r="617" spans="1:21" x14ac:dyDescent="0.25">
      <c r="A617">
        <v>3109</v>
      </c>
      <c r="B617" t="s">
        <v>732</v>
      </c>
      <c r="C617">
        <v>75702</v>
      </c>
      <c r="D617" t="s">
        <v>733</v>
      </c>
      <c r="E617">
        <v>13</v>
      </c>
      <c r="F617" t="s">
        <v>731</v>
      </c>
      <c r="G617">
        <v>0.75</v>
      </c>
      <c r="I617">
        <v>6.15</v>
      </c>
      <c r="J617" t="s">
        <v>621</v>
      </c>
      <c r="K617">
        <v>3.59</v>
      </c>
      <c r="O617">
        <v>3.9499999999999997</v>
      </c>
      <c r="P617">
        <f>IFERROR(IF(VLOOKUP(B617,'Packaged Beer &amp; Cider'!A:A,1,0)=B617,1,0),0)</f>
        <v>0</v>
      </c>
      <c r="Q617">
        <f>IFERROR(IF(VLOOKUP($B617,Wines!$A:$A,1,0)=$B617,1,0),0)</f>
        <v>1</v>
      </c>
      <c r="R617">
        <f>IFERROR(IF(VLOOKUP($B617,Spirits!$A:$A,1,0)=$B617,1,0),0)</f>
        <v>0</v>
      </c>
      <c r="S617" s="7">
        <f t="shared" si="10"/>
        <v>1</v>
      </c>
      <c r="U617" t="e">
        <f>VLOOKUP(B617,'Packaged Beer &amp; Cider'!$A$4:$A$28,1,FALSE)</f>
        <v>#N/A</v>
      </c>
    </row>
    <row r="618" spans="1:21" x14ac:dyDescent="0.25">
      <c r="A618">
        <v>4891</v>
      </c>
      <c r="B618" t="s">
        <v>766</v>
      </c>
      <c r="C618">
        <v>75704</v>
      </c>
      <c r="D618" t="s">
        <v>767</v>
      </c>
      <c r="E618">
        <v>13</v>
      </c>
      <c r="F618" t="s">
        <v>731</v>
      </c>
      <c r="G618">
        <v>0.75</v>
      </c>
      <c r="I618">
        <v>6.15</v>
      </c>
      <c r="J618" t="s">
        <v>621</v>
      </c>
      <c r="K618">
        <v>3.59</v>
      </c>
      <c r="O618">
        <v>3.9499999999999997</v>
      </c>
      <c r="P618">
        <f>IFERROR(IF(VLOOKUP(B618,'Packaged Beer &amp; Cider'!A:A,1,0)=B618,1,0),0)</f>
        <v>0</v>
      </c>
      <c r="Q618">
        <f>IFERROR(IF(VLOOKUP($B618,Wines!$A:$A,1,0)=$B618,1,0),0)</f>
        <v>1</v>
      </c>
      <c r="R618">
        <f>IFERROR(IF(VLOOKUP($B618,Spirits!$A:$A,1,0)=$B618,1,0),0)</f>
        <v>0</v>
      </c>
      <c r="S618" s="7">
        <f t="shared" si="10"/>
        <v>1</v>
      </c>
      <c r="U618" t="e">
        <f>VLOOKUP(B618,'Packaged Beer &amp; Cider'!$A$4:$A$28,1,FALSE)</f>
        <v>#N/A</v>
      </c>
    </row>
    <row r="619" spans="1:21" x14ac:dyDescent="0.25">
      <c r="A619">
        <v>4892</v>
      </c>
      <c r="B619" t="s">
        <v>768</v>
      </c>
      <c r="C619">
        <v>75703</v>
      </c>
      <c r="D619" t="s">
        <v>769</v>
      </c>
      <c r="E619">
        <v>13</v>
      </c>
      <c r="F619" t="s">
        <v>731</v>
      </c>
      <c r="G619">
        <v>0.75</v>
      </c>
      <c r="I619">
        <v>6.15</v>
      </c>
      <c r="J619" t="s">
        <v>621</v>
      </c>
      <c r="K619">
        <v>3.59</v>
      </c>
      <c r="O619">
        <v>3.9499999999999997</v>
      </c>
      <c r="P619">
        <f>IFERROR(IF(VLOOKUP(B619,'Packaged Beer &amp; Cider'!A:A,1,0)=B619,1,0),0)</f>
        <v>0</v>
      </c>
      <c r="Q619">
        <f>IFERROR(IF(VLOOKUP($B619,Wines!$A:$A,1,0)=$B619,1,0),0)</f>
        <v>1</v>
      </c>
      <c r="R619">
        <f>IFERROR(IF(VLOOKUP($B619,Spirits!$A:$A,1,0)=$B619,1,0),0)</f>
        <v>0</v>
      </c>
      <c r="S619" s="7">
        <f t="shared" si="10"/>
        <v>1</v>
      </c>
      <c r="U619" t="e">
        <f>VLOOKUP(B619,'Packaged Beer &amp; Cider'!$A$4:$A$28,1,FALSE)</f>
        <v>#N/A</v>
      </c>
    </row>
    <row r="620" spans="1:21" x14ac:dyDescent="0.25">
      <c r="A620">
        <v>7092</v>
      </c>
      <c r="B620" t="s">
        <v>880</v>
      </c>
      <c r="C620">
        <v>75706</v>
      </c>
      <c r="D620" t="s">
        <v>881</v>
      </c>
      <c r="E620">
        <v>12.5</v>
      </c>
      <c r="F620" t="s">
        <v>731</v>
      </c>
      <c r="G620">
        <v>0.75</v>
      </c>
      <c r="I620">
        <v>6.15</v>
      </c>
      <c r="J620" t="s">
        <v>621</v>
      </c>
      <c r="K620">
        <v>3.59</v>
      </c>
      <c r="O620">
        <v>3.9499999999999997</v>
      </c>
      <c r="P620">
        <f>IFERROR(IF(VLOOKUP(B620,'Packaged Beer &amp; Cider'!A:A,1,0)=B620,1,0),0)</f>
        <v>0</v>
      </c>
      <c r="Q620">
        <f>IFERROR(IF(VLOOKUP($B620,Wines!$A:$A,1,0)=$B620,1,0),0)</f>
        <v>1</v>
      </c>
      <c r="R620">
        <f>IFERROR(IF(VLOOKUP($B620,Spirits!$A:$A,1,0)=$B620,1,0),0)</f>
        <v>0</v>
      </c>
      <c r="S620" s="7">
        <f t="shared" si="10"/>
        <v>1</v>
      </c>
      <c r="U620" t="e">
        <f>VLOOKUP(B620,'Packaged Beer &amp; Cider'!$A$4:$A$28,1,FALSE)</f>
        <v>#N/A</v>
      </c>
    </row>
    <row r="621" spans="1:21" x14ac:dyDescent="0.25">
      <c r="A621">
        <v>7405</v>
      </c>
      <c r="B621" t="s">
        <v>894</v>
      </c>
      <c r="C621">
        <v>47616</v>
      </c>
      <c r="D621" t="s">
        <v>895</v>
      </c>
      <c r="E621">
        <v>13.5</v>
      </c>
      <c r="F621" t="s">
        <v>632</v>
      </c>
      <c r="G621">
        <v>0.75</v>
      </c>
      <c r="I621">
        <v>7.52</v>
      </c>
      <c r="J621" t="s">
        <v>621</v>
      </c>
      <c r="K621">
        <v>4.8600000000000003</v>
      </c>
      <c r="O621">
        <v>5.2200000000000006</v>
      </c>
      <c r="P621">
        <f>IFERROR(IF(VLOOKUP(B621,'Packaged Beer &amp; Cider'!A:A,1,0)=B621,1,0),0)</f>
        <v>0</v>
      </c>
      <c r="Q621">
        <f>IFERROR(IF(VLOOKUP($B621,Wines!$A:$A,1,0)=$B621,1,0),0)</f>
        <v>1</v>
      </c>
      <c r="R621">
        <f>IFERROR(IF(VLOOKUP($B621,Spirits!$A:$A,1,0)=$B621,1,0),0)</f>
        <v>0</v>
      </c>
      <c r="S621" s="7">
        <f t="shared" si="10"/>
        <v>1</v>
      </c>
      <c r="U621" t="e">
        <f>VLOOKUP(B621,'Packaged Beer &amp; Cider'!$A$4:$A$28,1,FALSE)</f>
        <v>#N/A</v>
      </c>
    </row>
    <row r="622" spans="1:21" x14ac:dyDescent="0.25">
      <c r="A622">
        <v>5954</v>
      </c>
      <c r="B622" t="s">
        <v>826</v>
      </c>
      <c r="C622">
        <v>47853</v>
      </c>
      <c r="D622" t="s">
        <v>827</v>
      </c>
      <c r="E622">
        <v>12.5</v>
      </c>
      <c r="F622" t="s">
        <v>637</v>
      </c>
      <c r="G622">
        <v>0.75</v>
      </c>
      <c r="I622">
        <v>6.61</v>
      </c>
      <c r="J622" t="s">
        <v>621</v>
      </c>
      <c r="K622">
        <v>3.97</v>
      </c>
      <c r="O622">
        <v>4.33</v>
      </c>
      <c r="P622">
        <f>IFERROR(IF(VLOOKUP(B622,'Packaged Beer &amp; Cider'!A:A,1,0)=B622,1,0),0)</f>
        <v>0</v>
      </c>
      <c r="Q622">
        <f>IFERROR(IF(VLOOKUP($B622,Wines!$A:$A,1,0)=$B622,1,0),0)</f>
        <v>1</v>
      </c>
      <c r="R622">
        <f>IFERROR(IF(VLOOKUP($B622,Spirits!$A:$A,1,0)=$B622,1,0),0)</f>
        <v>0</v>
      </c>
      <c r="S622" s="7">
        <f t="shared" si="10"/>
        <v>1</v>
      </c>
      <c r="U622" t="e">
        <f>VLOOKUP(B622,'Packaged Beer &amp; Cider'!$A$4:$A$28,1,FALSE)</f>
        <v>#N/A</v>
      </c>
    </row>
    <row r="623" spans="1:21" x14ac:dyDescent="0.25">
      <c r="A623">
        <v>11359</v>
      </c>
      <c r="B623" t="s">
        <v>973</v>
      </c>
      <c r="C623">
        <v>79360</v>
      </c>
      <c r="D623" t="s">
        <v>974</v>
      </c>
      <c r="E623">
        <v>12.5</v>
      </c>
      <c r="F623" t="s">
        <v>637</v>
      </c>
      <c r="G623">
        <v>4.5</v>
      </c>
      <c r="I623">
        <v>44.47</v>
      </c>
      <c r="J623" t="s">
        <v>621</v>
      </c>
      <c r="K623">
        <v>28.4</v>
      </c>
      <c r="O623">
        <v>30.56</v>
      </c>
      <c r="P623">
        <f>IFERROR(IF(VLOOKUP(B623,'Packaged Beer &amp; Cider'!A:A,1,0)=B623,1,0),0)</f>
        <v>0</v>
      </c>
      <c r="Q623">
        <f>IFERROR(IF(VLOOKUP($B623,Wines!$A:$A,1,0)=$B623,1,0),0)</f>
        <v>1</v>
      </c>
      <c r="R623">
        <f>IFERROR(IF(VLOOKUP($B623,Spirits!$A:$A,1,0)=$B623,1,0),0)</f>
        <v>0</v>
      </c>
      <c r="S623" s="7">
        <f t="shared" si="10"/>
        <v>1</v>
      </c>
      <c r="U623" t="e">
        <f>VLOOKUP(B623,'Packaged Beer &amp; Cider'!$A$4:$A$28,1,FALSE)</f>
        <v>#N/A</v>
      </c>
    </row>
    <row r="624" spans="1:21" x14ac:dyDescent="0.25">
      <c r="A624">
        <v>7719</v>
      </c>
      <c r="B624" t="s">
        <v>911</v>
      </c>
      <c r="C624">
        <v>47841</v>
      </c>
      <c r="D624" t="s">
        <v>912</v>
      </c>
      <c r="E624">
        <v>13</v>
      </c>
      <c r="F624" t="s">
        <v>637</v>
      </c>
      <c r="G624">
        <v>0.75</v>
      </c>
      <c r="I624">
        <v>6.06</v>
      </c>
      <c r="J624" t="s">
        <v>621</v>
      </c>
      <c r="K624">
        <v>3.75</v>
      </c>
      <c r="O624">
        <v>4.1100000000000003</v>
      </c>
      <c r="P624">
        <f>IFERROR(IF(VLOOKUP(B624,'Packaged Beer &amp; Cider'!A:A,1,0)=B624,1,0),0)</f>
        <v>0</v>
      </c>
      <c r="Q624">
        <f>IFERROR(IF(VLOOKUP($B624,Wines!$A:$A,1,0)=$B624,1,0),0)</f>
        <v>1</v>
      </c>
      <c r="R624">
        <f>IFERROR(IF(VLOOKUP($B624,Spirits!$A:$A,1,0)=$B624,1,0),0)</f>
        <v>0</v>
      </c>
      <c r="S624" s="7">
        <f t="shared" si="10"/>
        <v>1</v>
      </c>
      <c r="U624" t="e">
        <f>VLOOKUP(B624,'Packaged Beer &amp; Cider'!$A$4:$A$28,1,FALSE)</f>
        <v>#N/A</v>
      </c>
    </row>
    <row r="625" spans="1:21" x14ac:dyDescent="0.25">
      <c r="A625">
        <v>7850</v>
      </c>
      <c r="B625" t="s">
        <v>913</v>
      </c>
      <c r="C625">
        <v>47850</v>
      </c>
      <c r="D625" t="s">
        <v>914</v>
      </c>
      <c r="E625">
        <v>13.5</v>
      </c>
      <c r="F625" t="s">
        <v>637</v>
      </c>
      <c r="G625">
        <v>0.75</v>
      </c>
      <c r="I625">
        <v>6.28</v>
      </c>
      <c r="J625" t="s">
        <v>621</v>
      </c>
      <c r="K625">
        <v>3.92</v>
      </c>
      <c r="O625">
        <v>4.28</v>
      </c>
      <c r="P625">
        <f>IFERROR(IF(VLOOKUP(B625,'Packaged Beer &amp; Cider'!A:A,1,0)=B625,1,0),0)</f>
        <v>0</v>
      </c>
      <c r="Q625">
        <f>IFERROR(IF(VLOOKUP($B625,Wines!$A:$A,1,0)=$B625,1,0),0)</f>
        <v>1</v>
      </c>
      <c r="R625">
        <f>IFERROR(IF(VLOOKUP($B625,Spirits!$A:$A,1,0)=$B625,1,0),0)</f>
        <v>0</v>
      </c>
      <c r="S625" s="7">
        <f t="shared" si="10"/>
        <v>1</v>
      </c>
      <c r="U625" t="e">
        <f>VLOOKUP(B625,'Packaged Beer &amp; Cider'!$A$4:$A$28,1,FALSE)</f>
        <v>#N/A</v>
      </c>
    </row>
    <row r="626" spans="1:21" x14ac:dyDescent="0.25">
      <c r="A626">
        <v>4437</v>
      </c>
      <c r="B626" t="s">
        <v>747</v>
      </c>
      <c r="C626">
        <v>19559</v>
      </c>
      <c r="D626" t="s">
        <v>748</v>
      </c>
      <c r="E626">
        <v>13.5</v>
      </c>
      <c r="F626" t="s">
        <v>690</v>
      </c>
      <c r="G626">
        <v>0.75</v>
      </c>
      <c r="I626">
        <v>7.07</v>
      </c>
      <c r="J626" t="s">
        <v>621</v>
      </c>
      <c r="K626">
        <v>4.32</v>
      </c>
      <c r="O626">
        <v>4.6800000000000006</v>
      </c>
      <c r="P626">
        <f>IFERROR(IF(VLOOKUP(B626,'Packaged Beer &amp; Cider'!A:A,1,0)=B626,1,0),0)</f>
        <v>0</v>
      </c>
      <c r="Q626">
        <f>IFERROR(IF(VLOOKUP($B626,Wines!$A:$A,1,0)=$B626,1,0),0)</f>
        <v>1</v>
      </c>
      <c r="R626">
        <f>IFERROR(IF(VLOOKUP($B626,Spirits!$A:$A,1,0)=$B626,1,0),0)</f>
        <v>0</v>
      </c>
      <c r="S626" s="7">
        <f t="shared" si="10"/>
        <v>1</v>
      </c>
      <c r="U626" t="e">
        <f>VLOOKUP(B626,'Packaged Beer &amp; Cider'!$A$4:$A$28,1,FALSE)</f>
        <v>#N/A</v>
      </c>
    </row>
    <row r="627" spans="1:21" x14ac:dyDescent="0.25">
      <c r="A627">
        <v>4438</v>
      </c>
      <c r="B627" t="s">
        <v>749</v>
      </c>
      <c r="C627">
        <v>19558</v>
      </c>
      <c r="D627" t="s">
        <v>750</v>
      </c>
      <c r="E627">
        <v>13</v>
      </c>
      <c r="F627" t="s">
        <v>690</v>
      </c>
      <c r="G627">
        <v>0.75</v>
      </c>
      <c r="I627">
        <v>7.07</v>
      </c>
      <c r="J627" t="s">
        <v>621</v>
      </c>
      <c r="K627">
        <v>4.32</v>
      </c>
      <c r="O627">
        <v>4.6800000000000006</v>
      </c>
      <c r="P627">
        <f>IFERROR(IF(VLOOKUP(B627,'Packaged Beer &amp; Cider'!A:A,1,0)=B627,1,0),0)</f>
        <v>0</v>
      </c>
      <c r="Q627">
        <f>IFERROR(IF(VLOOKUP($B627,Wines!$A:$A,1,0)=$B627,1,0),0)</f>
        <v>1</v>
      </c>
      <c r="R627">
        <f>IFERROR(IF(VLOOKUP($B627,Spirits!$A:$A,1,0)=$B627,1,0),0)</f>
        <v>0</v>
      </c>
      <c r="S627" s="7">
        <f t="shared" si="10"/>
        <v>1</v>
      </c>
      <c r="U627" t="e">
        <f>VLOOKUP(B627,'Packaged Beer &amp; Cider'!$A$4:$A$28,1,FALSE)</f>
        <v>#N/A</v>
      </c>
    </row>
    <row r="628" spans="1:21" x14ac:dyDescent="0.25">
      <c r="A628">
        <v>3738</v>
      </c>
      <c r="B628" t="s">
        <v>734</v>
      </c>
      <c r="C628">
        <v>47584</v>
      </c>
      <c r="D628" t="s">
        <v>735</v>
      </c>
      <c r="E628">
        <v>15</v>
      </c>
      <c r="F628" t="s">
        <v>632</v>
      </c>
      <c r="G628">
        <v>0.75</v>
      </c>
      <c r="I628">
        <v>7.22</v>
      </c>
      <c r="J628" t="s">
        <v>621</v>
      </c>
      <c r="K628">
        <v>4.51</v>
      </c>
      <c r="O628">
        <v>4.87</v>
      </c>
      <c r="P628">
        <f>IFERROR(IF(VLOOKUP(B628,'Packaged Beer &amp; Cider'!A:A,1,0)=B628,1,0),0)</f>
        <v>0</v>
      </c>
      <c r="Q628">
        <f>IFERROR(IF(VLOOKUP($B628,Wines!$A:$A,1,0)=$B628,1,0),0)</f>
        <v>1</v>
      </c>
      <c r="R628">
        <f>IFERROR(IF(VLOOKUP($B628,Spirits!$A:$A,1,0)=$B628,1,0),0)</f>
        <v>0</v>
      </c>
      <c r="S628" s="7">
        <f t="shared" si="10"/>
        <v>1</v>
      </c>
      <c r="U628" t="e">
        <f>VLOOKUP(B628,'Packaged Beer &amp; Cider'!$A$4:$A$28,1,FALSE)</f>
        <v>#N/A</v>
      </c>
    </row>
    <row r="629" spans="1:21" x14ac:dyDescent="0.25">
      <c r="A629">
        <v>3739</v>
      </c>
      <c r="B629" t="s">
        <v>736</v>
      </c>
      <c r="C629">
        <v>47581</v>
      </c>
      <c r="D629" t="s">
        <v>737</v>
      </c>
      <c r="E629">
        <v>13</v>
      </c>
      <c r="F629" t="s">
        <v>632</v>
      </c>
      <c r="G629">
        <v>0.75</v>
      </c>
      <c r="I629">
        <v>7.22</v>
      </c>
      <c r="J629" t="s">
        <v>621</v>
      </c>
      <c r="K629">
        <v>4.51</v>
      </c>
      <c r="O629">
        <v>4.87</v>
      </c>
      <c r="P629">
        <f>IFERROR(IF(VLOOKUP(B629,'Packaged Beer &amp; Cider'!A:A,1,0)=B629,1,0),0)</f>
        <v>0</v>
      </c>
      <c r="Q629">
        <f>IFERROR(IF(VLOOKUP($B629,Wines!$A:$A,1,0)=$B629,1,0),0)</f>
        <v>1</v>
      </c>
      <c r="R629">
        <f>IFERROR(IF(VLOOKUP($B629,Spirits!$A:$A,1,0)=$B629,1,0),0)</f>
        <v>0</v>
      </c>
      <c r="S629" s="7">
        <f t="shared" si="10"/>
        <v>1</v>
      </c>
      <c r="U629" t="e">
        <f>VLOOKUP(B629,'Packaged Beer &amp; Cider'!$A$4:$A$28,1,FALSE)</f>
        <v>#N/A</v>
      </c>
    </row>
    <row r="630" spans="1:21" x14ac:dyDescent="0.25">
      <c r="A630">
        <v>5990</v>
      </c>
      <c r="B630" t="s">
        <v>833</v>
      </c>
      <c r="C630">
        <v>47575</v>
      </c>
      <c r="D630" t="s">
        <v>834</v>
      </c>
      <c r="E630">
        <v>14</v>
      </c>
      <c r="F630" t="s">
        <v>632</v>
      </c>
      <c r="G630">
        <v>0.75</v>
      </c>
      <c r="I630">
        <v>7.22</v>
      </c>
      <c r="J630" t="s">
        <v>621</v>
      </c>
      <c r="K630">
        <v>4.51</v>
      </c>
      <c r="O630">
        <v>4.87</v>
      </c>
      <c r="P630">
        <f>IFERROR(IF(VLOOKUP(B630,'Packaged Beer &amp; Cider'!A:A,1,0)=B630,1,0),0)</f>
        <v>0</v>
      </c>
      <c r="Q630">
        <f>IFERROR(IF(VLOOKUP($B630,Wines!$A:$A,1,0)=$B630,1,0),0)</f>
        <v>1</v>
      </c>
      <c r="R630">
        <f>IFERROR(IF(VLOOKUP($B630,Spirits!$A:$A,1,0)=$B630,1,0),0)</f>
        <v>0</v>
      </c>
      <c r="S630" s="7">
        <f t="shared" si="10"/>
        <v>1</v>
      </c>
      <c r="U630" t="e">
        <f>VLOOKUP(B630,'Packaged Beer &amp; Cider'!$A$4:$A$28,1,FALSE)</f>
        <v>#N/A</v>
      </c>
    </row>
    <row r="631" spans="1:21" x14ac:dyDescent="0.25">
      <c r="A631">
        <v>6632</v>
      </c>
      <c r="B631" t="s">
        <v>851</v>
      </c>
      <c r="C631">
        <v>47577</v>
      </c>
      <c r="D631" t="s">
        <v>852</v>
      </c>
      <c r="E631">
        <v>13.5</v>
      </c>
      <c r="F631" t="s">
        <v>632</v>
      </c>
      <c r="G631">
        <v>0.75</v>
      </c>
      <c r="I631">
        <v>7.22</v>
      </c>
      <c r="J631" t="s">
        <v>621</v>
      </c>
      <c r="K631">
        <v>4.51</v>
      </c>
      <c r="O631">
        <v>4.87</v>
      </c>
      <c r="P631">
        <f>IFERROR(IF(VLOOKUP(B631,'Packaged Beer &amp; Cider'!A:A,1,0)=B631,1,0),0)</f>
        <v>0</v>
      </c>
      <c r="Q631">
        <f>IFERROR(IF(VLOOKUP($B631,Wines!$A:$A,1,0)=$B631,1,0),0)</f>
        <v>1</v>
      </c>
      <c r="R631">
        <f>IFERROR(IF(VLOOKUP($B631,Spirits!$A:$A,1,0)=$B631,1,0),0)</f>
        <v>0</v>
      </c>
      <c r="S631" s="7">
        <f t="shared" si="10"/>
        <v>1</v>
      </c>
      <c r="U631" t="e">
        <f>VLOOKUP(B631,'Packaged Beer &amp; Cider'!$A$4:$A$28,1,FALSE)</f>
        <v>#N/A</v>
      </c>
    </row>
    <row r="632" spans="1:21" x14ac:dyDescent="0.25">
      <c r="A632">
        <v>6818</v>
      </c>
      <c r="B632" t="s">
        <v>943</v>
      </c>
      <c r="C632">
        <v>47647</v>
      </c>
      <c r="D632" t="s">
        <v>944</v>
      </c>
      <c r="E632">
        <v>13</v>
      </c>
      <c r="F632" t="s">
        <v>637</v>
      </c>
      <c r="G632">
        <v>0.75</v>
      </c>
      <c r="I632">
        <v>6.67</v>
      </c>
      <c r="J632" t="s">
        <v>621</v>
      </c>
      <c r="K632">
        <v>4.26</v>
      </c>
      <c r="O632">
        <v>4.62</v>
      </c>
      <c r="P632">
        <f>IFERROR(IF(VLOOKUP(B632,'Packaged Beer &amp; Cider'!A:A,1,0)=B632,1,0),0)</f>
        <v>0</v>
      </c>
      <c r="Q632">
        <f>IFERROR(IF(VLOOKUP($B632,Wines!$A:$A,1,0)=$B632,1,0),0)</f>
        <v>1</v>
      </c>
      <c r="R632">
        <f>IFERROR(IF(VLOOKUP($B632,Spirits!$A:$A,1,0)=$B632,1,0),0)</f>
        <v>0</v>
      </c>
      <c r="S632" s="7">
        <f t="shared" si="10"/>
        <v>1</v>
      </c>
      <c r="U632" t="e">
        <f>VLOOKUP(B632,'Packaged Beer &amp; Cider'!$A$4:$A$28,1,FALSE)</f>
        <v>#N/A</v>
      </c>
    </row>
    <row r="633" spans="1:21" x14ac:dyDescent="0.25">
      <c r="A633">
        <v>4798</v>
      </c>
      <c r="B633" t="s">
        <v>753</v>
      </c>
      <c r="C633">
        <v>47875</v>
      </c>
      <c r="D633" t="s">
        <v>754</v>
      </c>
      <c r="E633">
        <v>11.5</v>
      </c>
      <c r="F633" t="s">
        <v>755</v>
      </c>
      <c r="G633">
        <v>0.75</v>
      </c>
      <c r="I633">
        <v>6.51</v>
      </c>
      <c r="J633" t="s">
        <v>621</v>
      </c>
      <c r="K633">
        <v>3.88</v>
      </c>
      <c r="O633">
        <v>4.24</v>
      </c>
      <c r="P633">
        <f>IFERROR(IF(VLOOKUP(B633,'Packaged Beer &amp; Cider'!A:A,1,0)=B633,1,0),0)</f>
        <v>0</v>
      </c>
      <c r="Q633">
        <f>IFERROR(IF(VLOOKUP($B633,Wines!$A:$A,1,0)=$B633,1,0),0)</f>
        <v>1</v>
      </c>
      <c r="R633">
        <f>IFERROR(IF(VLOOKUP($B633,Spirits!$A:$A,1,0)=$B633,1,0),0)</f>
        <v>0</v>
      </c>
      <c r="S633" s="7">
        <f t="shared" si="10"/>
        <v>1</v>
      </c>
      <c r="U633" t="e">
        <f>VLOOKUP(B633,'Packaged Beer &amp; Cider'!$A$4:$A$28,1,FALSE)</f>
        <v>#N/A</v>
      </c>
    </row>
    <row r="634" spans="1:21" x14ac:dyDescent="0.25">
      <c r="A634">
        <v>4799</v>
      </c>
      <c r="B634" t="s">
        <v>756</v>
      </c>
      <c r="C634">
        <v>47871</v>
      </c>
      <c r="D634" t="s">
        <v>757</v>
      </c>
      <c r="E634">
        <v>11.5</v>
      </c>
      <c r="F634" t="s">
        <v>755</v>
      </c>
      <c r="G634">
        <v>0.75</v>
      </c>
      <c r="I634">
        <v>6.51</v>
      </c>
      <c r="J634" t="s">
        <v>621</v>
      </c>
      <c r="K634">
        <v>3.88</v>
      </c>
      <c r="O634">
        <v>4.24</v>
      </c>
      <c r="P634">
        <f>IFERROR(IF(VLOOKUP(B634,'Packaged Beer &amp; Cider'!A:A,1,0)=B634,1,0),0)</f>
        <v>0</v>
      </c>
      <c r="Q634">
        <f>IFERROR(IF(VLOOKUP($B634,Wines!$A:$A,1,0)=$B634,1,0),0)</f>
        <v>1</v>
      </c>
      <c r="R634">
        <f>IFERROR(IF(VLOOKUP($B634,Spirits!$A:$A,1,0)=$B634,1,0),0)</f>
        <v>0</v>
      </c>
      <c r="S634" s="7">
        <f t="shared" si="10"/>
        <v>1</v>
      </c>
      <c r="U634" t="e">
        <f>VLOOKUP(B634,'Packaged Beer &amp; Cider'!$A$4:$A$28,1,FALSE)</f>
        <v>#N/A</v>
      </c>
    </row>
    <row r="635" spans="1:21" x14ac:dyDescent="0.25">
      <c r="A635">
        <v>4800</v>
      </c>
      <c r="B635" t="s">
        <v>758</v>
      </c>
      <c r="C635">
        <v>47873</v>
      </c>
      <c r="D635" t="s">
        <v>759</v>
      </c>
      <c r="E635">
        <v>11.5</v>
      </c>
      <c r="F635" t="s">
        <v>755</v>
      </c>
      <c r="G635">
        <v>0.75</v>
      </c>
      <c r="I635">
        <v>6.51</v>
      </c>
      <c r="J635" t="s">
        <v>621</v>
      </c>
      <c r="K635">
        <v>3.88</v>
      </c>
      <c r="O635">
        <v>4.24</v>
      </c>
      <c r="P635">
        <f>IFERROR(IF(VLOOKUP(B635,'Packaged Beer &amp; Cider'!A:A,1,0)=B635,1,0),0)</f>
        <v>0</v>
      </c>
      <c r="Q635">
        <f>IFERROR(IF(VLOOKUP($B635,Wines!$A:$A,1,0)=$B635,1,0),0)</f>
        <v>1</v>
      </c>
      <c r="R635">
        <f>IFERROR(IF(VLOOKUP($B635,Spirits!$A:$A,1,0)=$B635,1,0),0)</f>
        <v>0</v>
      </c>
      <c r="S635" s="7">
        <f t="shared" si="10"/>
        <v>1</v>
      </c>
      <c r="U635" t="e">
        <f>VLOOKUP(B635,'Packaged Beer &amp; Cider'!$A$4:$A$28,1,FALSE)</f>
        <v>#N/A</v>
      </c>
    </row>
    <row r="636" spans="1:21" x14ac:dyDescent="0.25">
      <c r="A636">
        <v>7057</v>
      </c>
      <c r="B636" t="s">
        <v>872</v>
      </c>
      <c r="C636">
        <v>47585</v>
      </c>
      <c r="D636" t="s">
        <v>873</v>
      </c>
      <c r="E636">
        <v>14</v>
      </c>
      <c r="F636" t="s">
        <v>632</v>
      </c>
      <c r="G636">
        <v>0.75</v>
      </c>
      <c r="I636">
        <v>10.15</v>
      </c>
      <c r="J636" t="s">
        <v>621</v>
      </c>
      <c r="K636">
        <v>6.27</v>
      </c>
      <c r="O636">
        <v>6.63</v>
      </c>
      <c r="P636">
        <f>IFERROR(IF(VLOOKUP(B636,'Packaged Beer &amp; Cider'!A:A,1,0)=B636,1,0),0)</f>
        <v>0</v>
      </c>
      <c r="Q636">
        <f>IFERROR(IF(VLOOKUP($B636,Wines!$A:$A,1,0)=$B636,1,0),0)</f>
        <v>1</v>
      </c>
      <c r="R636">
        <f>IFERROR(IF(VLOOKUP($B636,Spirits!$A:$A,1,0)=$B636,1,0),0)</f>
        <v>0</v>
      </c>
      <c r="S636" s="7">
        <f t="shared" si="10"/>
        <v>1</v>
      </c>
      <c r="U636" t="e">
        <f>VLOOKUP(B636,'Packaged Beer &amp; Cider'!$A$4:$A$28,1,FALSE)</f>
        <v>#N/A</v>
      </c>
    </row>
    <row r="637" spans="1:21" x14ac:dyDescent="0.25">
      <c r="A637">
        <v>8496</v>
      </c>
      <c r="B637" t="s">
        <v>941</v>
      </c>
      <c r="C637">
        <v>47661</v>
      </c>
      <c r="D637" t="s">
        <v>942</v>
      </c>
      <c r="E637">
        <v>12.5</v>
      </c>
      <c r="F637" t="s">
        <v>670</v>
      </c>
      <c r="G637">
        <v>0.75</v>
      </c>
      <c r="I637">
        <v>14.73</v>
      </c>
      <c r="J637" t="s">
        <v>621</v>
      </c>
      <c r="K637">
        <v>10.029999999999999</v>
      </c>
      <c r="O637">
        <v>10.389999999999999</v>
      </c>
      <c r="P637">
        <f>IFERROR(IF(VLOOKUP(B637,'Packaged Beer &amp; Cider'!A:A,1,0)=B637,1,0),0)</f>
        <v>0</v>
      </c>
      <c r="Q637">
        <f>IFERROR(IF(VLOOKUP($B637,Wines!$A:$A,1,0)=$B637,1,0),0)</f>
        <v>1</v>
      </c>
      <c r="R637">
        <f>IFERROR(IF(VLOOKUP($B637,Spirits!$A:$A,1,0)=$B637,1,0),0)</f>
        <v>0</v>
      </c>
      <c r="S637" s="7">
        <f t="shared" si="10"/>
        <v>1</v>
      </c>
      <c r="U637" t="e">
        <f>VLOOKUP(B637,'Packaged Beer &amp; Cider'!$A$4:$A$28,1,FALSE)</f>
        <v>#N/A</v>
      </c>
    </row>
    <row r="638" spans="1:21" x14ac:dyDescent="0.25">
      <c r="A638">
        <v>10919</v>
      </c>
      <c r="B638" t="s">
        <v>666</v>
      </c>
      <c r="C638">
        <v>55715</v>
      </c>
      <c r="D638" t="s">
        <v>667</v>
      </c>
      <c r="E638">
        <v>13.5</v>
      </c>
      <c r="F638" t="s">
        <v>285</v>
      </c>
      <c r="G638">
        <v>0.75</v>
      </c>
      <c r="I638">
        <v>24.45</v>
      </c>
      <c r="J638" t="s">
        <v>621</v>
      </c>
      <c r="K638">
        <v>16.95</v>
      </c>
      <c r="O638">
        <v>17.309999999999999</v>
      </c>
      <c r="P638">
        <f>IFERROR(IF(VLOOKUP(B638,'Packaged Beer &amp; Cider'!A:A,1,0)=B638,1,0),0)</f>
        <v>0</v>
      </c>
      <c r="Q638">
        <f>IFERROR(IF(VLOOKUP($B638,Wines!$A:$A,1,0)=$B638,1,0),0)</f>
        <v>1</v>
      </c>
      <c r="R638">
        <f>IFERROR(IF(VLOOKUP($B638,Spirits!$A:$A,1,0)=$B638,1,0),0)</f>
        <v>0</v>
      </c>
      <c r="S638" s="7">
        <f t="shared" si="10"/>
        <v>1</v>
      </c>
      <c r="U638" t="e">
        <f>VLOOKUP(B638,'Packaged Beer &amp; Cider'!$A$4:$A$28,1,FALSE)</f>
        <v>#N/A</v>
      </c>
    </row>
    <row r="639" spans="1:21" x14ac:dyDescent="0.25">
      <c r="A639">
        <v>11274</v>
      </c>
      <c r="B639" t="s">
        <v>707</v>
      </c>
      <c r="C639">
        <v>51504</v>
      </c>
      <c r="D639" t="s">
        <v>708</v>
      </c>
      <c r="E639">
        <v>13</v>
      </c>
      <c r="F639" t="s">
        <v>706</v>
      </c>
      <c r="G639">
        <v>10</v>
      </c>
      <c r="I639">
        <v>76.86</v>
      </c>
      <c r="J639" t="s">
        <v>621</v>
      </c>
      <c r="K639">
        <v>48.35</v>
      </c>
      <c r="O639">
        <v>53.15</v>
      </c>
      <c r="P639">
        <f>IFERROR(IF(VLOOKUP(B639,'Packaged Beer &amp; Cider'!A:A,1,0)=B639,1,0),0)</f>
        <v>0</v>
      </c>
      <c r="Q639">
        <f>IFERROR(IF(VLOOKUP($B639,Wines!$A:$A,1,0)=$B639,1,0),0)</f>
        <v>1</v>
      </c>
      <c r="R639">
        <f>IFERROR(IF(VLOOKUP($B639,Spirits!$A:$A,1,0)=$B639,1,0),0)</f>
        <v>0</v>
      </c>
      <c r="S639" s="7">
        <f t="shared" si="10"/>
        <v>1</v>
      </c>
      <c r="U639" t="e">
        <f>VLOOKUP(B639,'Packaged Beer &amp; Cider'!$A$4:$A$28,1,FALSE)</f>
        <v>#N/A</v>
      </c>
    </row>
    <row r="640" spans="1:21" x14ac:dyDescent="0.25">
      <c r="A640">
        <v>11275</v>
      </c>
      <c r="B640" t="s">
        <v>709</v>
      </c>
      <c r="C640">
        <v>62282</v>
      </c>
      <c r="D640" t="s">
        <v>710</v>
      </c>
      <c r="E640">
        <v>13</v>
      </c>
      <c r="F640" t="s">
        <v>706</v>
      </c>
      <c r="G640">
        <v>10</v>
      </c>
      <c r="I640">
        <v>76.760000000000005</v>
      </c>
      <c r="J640" t="s">
        <v>621</v>
      </c>
      <c r="K640">
        <v>48.3</v>
      </c>
      <c r="O640">
        <v>53.099999999999994</v>
      </c>
      <c r="P640">
        <f>IFERROR(IF(VLOOKUP(B640,'Packaged Beer &amp; Cider'!A:A,1,0)=B640,1,0),0)</f>
        <v>0</v>
      </c>
      <c r="Q640">
        <f>IFERROR(IF(VLOOKUP($B640,Wines!$A:$A,1,0)=$B640,1,0),0)</f>
        <v>1</v>
      </c>
      <c r="R640">
        <f>IFERROR(IF(VLOOKUP($B640,Spirits!$A:$A,1,0)=$B640,1,0),0)</f>
        <v>0</v>
      </c>
      <c r="S640" s="7">
        <f t="shared" si="10"/>
        <v>1</v>
      </c>
      <c r="U640" t="e">
        <f>VLOOKUP(B640,'Packaged Beer &amp; Cider'!$A$4:$A$28,1,FALSE)</f>
        <v>#N/A</v>
      </c>
    </row>
    <row r="641" spans="1:21" x14ac:dyDescent="0.25">
      <c r="A641">
        <v>10922</v>
      </c>
      <c r="B641" t="s">
        <v>671</v>
      </c>
      <c r="C641">
        <v>55717</v>
      </c>
      <c r="D641" t="s">
        <v>672</v>
      </c>
      <c r="E641">
        <v>14.5</v>
      </c>
      <c r="F641" t="s">
        <v>285</v>
      </c>
      <c r="G641">
        <v>0.75</v>
      </c>
      <c r="I641">
        <v>14.72</v>
      </c>
      <c r="J641" t="s">
        <v>621</v>
      </c>
      <c r="K641">
        <v>9.15</v>
      </c>
      <c r="O641">
        <v>9.51</v>
      </c>
      <c r="P641">
        <f>IFERROR(IF(VLOOKUP(B641,'Packaged Beer &amp; Cider'!A:A,1,0)=B641,1,0),0)</f>
        <v>0</v>
      </c>
      <c r="Q641">
        <f>IFERROR(IF(VLOOKUP($B641,Wines!$A:$A,1,0)=$B641,1,0),0)</f>
        <v>1</v>
      </c>
      <c r="R641">
        <f>IFERROR(IF(VLOOKUP($B641,Spirits!$A:$A,1,0)=$B641,1,0),0)</f>
        <v>0</v>
      </c>
      <c r="S641" s="7">
        <f t="shared" si="10"/>
        <v>1</v>
      </c>
      <c r="U641" t="e">
        <f>VLOOKUP(B641,'Packaged Beer &amp; Cider'!$A$4:$A$28,1,FALSE)</f>
        <v>#N/A</v>
      </c>
    </row>
    <row r="642" spans="1:21" x14ac:dyDescent="0.25">
      <c r="A642">
        <v>11014</v>
      </c>
      <c r="B642" t="s">
        <v>675</v>
      </c>
      <c r="C642">
        <v>57296</v>
      </c>
      <c r="D642" t="s">
        <v>676</v>
      </c>
      <c r="E642">
        <v>13</v>
      </c>
      <c r="F642" t="s">
        <v>677</v>
      </c>
      <c r="G642">
        <v>2.2440000000000002</v>
      </c>
      <c r="I642">
        <v>24.45</v>
      </c>
      <c r="J642" t="s">
        <v>621</v>
      </c>
      <c r="K642">
        <v>15.2</v>
      </c>
      <c r="O642">
        <v>16.27712</v>
      </c>
      <c r="P642">
        <f>IFERROR(IF(VLOOKUP(B642,'Packaged Beer &amp; Cider'!A:A,1,0)=B642,1,0),0)</f>
        <v>0</v>
      </c>
      <c r="Q642">
        <f>IFERROR(IF(VLOOKUP($B642,Wines!$A:$A,1,0)=$B642,1,0),0)</f>
        <v>1</v>
      </c>
      <c r="R642">
        <f>IFERROR(IF(VLOOKUP($B642,Spirits!$A:$A,1,0)=$B642,1,0),0)</f>
        <v>0</v>
      </c>
      <c r="S642" s="7">
        <f t="shared" si="10"/>
        <v>1</v>
      </c>
      <c r="U642" t="e">
        <f>VLOOKUP(B642,'Packaged Beer &amp; Cider'!$A$4:$A$28,1,FALSE)</f>
        <v>#N/A</v>
      </c>
    </row>
    <row r="643" spans="1:21" x14ac:dyDescent="0.25">
      <c r="A643">
        <v>11015</v>
      </c>
      <c r="B643" t="s">
        <v>678</v>
      </c>
      <c r="C643">
        <v>57294</v>
      </c>
      <c r="D643" t="s">
        <v>679</v>
      </c>
      <c r="E643">
        <v>13</v>
      </c>
      <c r="F643" t="s">
        <v>677</v>
      </c>
      <c r="G643">
        <v>2.2440000000000002</v>
      </c>
      <c r="I643">
        <v>24.45</v>
      </c>
      <c r="J643" t="s">
        <v>621</v>
      </c>
      <c r="K643">
        <v>15.2</v>
      </c>
      <c r="O643">
        <v>16.27712</v>
      </c>
      <c r="P643">
        <f>IFERROR(IF(VLOOKUP(B643,'Packaged Beer &amp; Cider'!A:A,1,0)=B643,1,0),0)</f>
        <v>0</v>
      </c>
      <c r="Q643">
        <f>IFERROR(IF(VLOOKUP($B643,Wines!$A:$A,1,0)=$B643,1,0),0)</f>
        <v>1</v>
      </c>
      <c r="R643">
        <f>IFERROR(IF(VLOOKUP($B643,Spirits!$A:$A,1,0)=$B643,1,0),0)</f>
        <v>0</v>
      </c>
      <c r="S643" s="7">
        <f t="shared" si="10"/>
        <v>1</v>
      </c>
      <c r="U643" t="e">
        <f>VLOOKUP(B643,'Packaged Beer &amp; Cider'!$A$4:$A$28,1,FALSE)</f>
        <v>#N/A</v>
      </c>
    </row>
    <row r="644" spans="1:21" x14ac:dyDescent="0.25">
      <c r="A644">
        <v>11016</v>
      </c>
      <c r="B644" t="s">
        <v>680</v>
      </c>
      <c r="C644">
        <v>57295</v>
      </c>
      <c r="D644" t="s">
        <v>681</v>
      </c>
      <c r="E644">
        <v>13</v>
      </c>
      <c r="F644" t="s">
        <v>677</v>
      </c>
      <c r="G644">
        <v>2.2440000000000002</v>
      </c>
      <c r="I644">
        <v>24.45</v>
      </c>
      <c r="J644" t="s">
        <v>621</v>
      </c>
      <c r="K644">
        <v>15.2</v>
      </c>
      <c r="O644">
        <v>16.27712</v>
      </c>
      <c r="P644">
        <f>IFERROR(IF(VLOOKUP(B644,'Packaged Beer &amp; Cider'!A:A,1,0)=B644,1,0),0)</f>
        <v>0</v>
      </c>
      <c r="Q644">
        <f>IFERROR(IF(VLOOKUP($B644,Wines!$A:$A,1,0)=$B644,1,0),0)</f>
        <v>1</v>
      </c>
      <c r="R644">
        <f>IFERROR(IF(VLOOKUP($B644,Spirits!$A:$A,1,0)=$B644,1,0),0)</f>
        <v>0</v>
      </c>
      <c r="S644" s="7">
        <f t="shared" si="10"/>
        <v>1</v>
      </c>
      <c r="U644" t="e">
        <f>VLOOKUP(B644,'Packaged Beer &amp; Cider'!$A$4:$A$28,1,FALSE)</f>
        <v>#N/A</v>
      </c>
    </row>
    <row r="645" spans="1:21" x14ac:dyDescent="0.25">
      <c r="A645">
        <v>7954</v>
      </c>
      <c r="B645" t="s">
        <v>917</v>
      </c>
      <c r="C645">
        <v>47885</v>
      </c>
      <c r="D645" t="s">
        <v>918</v>
      </c>
      <c r="E645">
        <v>12.5</v>
      </c>
      <c r="F645" t="s">
        <v>285</v>
      </c>
      <c r="G645">
        <v>0.75</v>
      </c>
      <c r="I645">
        <v>10.36</v>
      </c>
      <c r="J645" t="s">
        <v>621</v>
      </c>
      <c r="K645">
        <v>6.44</v>
      </c>
      <c r="O645">
        <v>6.8000000000000007</v>
      </c>
      <c r="P645">
        <f>IFERROR(IF(VLOOKUP(B645,'Packaged Beer &amp; Cider'!A:A,1,0)=B645,1,0),0)</f>
        <v>0</v>
      </c>
      <c r="Q645">
        <f>IFERROR(IF(VLOOKUP($B645,Wines!$A:$A,1,0)=$B645,1,0),0)</f>
        <v>1</v>
      </c>
      <c r="R645">
        <f>IFERROR(IF(VLOOKUP($B645,Spirits!$A:$A,1,0)=$B645,1,0),0)</f>
        <v>0</v>
      </c>
      <c r="S645" s="7">
        <f t="shared" si="10"/>
        <v>1</v>
      </c>
      <c r="U645" t="e">
        <f>VLOOKUP(B645,'Packaged Beer &amp; Cider'!$A$4:$A$28,1,FALSE)</f>
        <v>#N/A</v>
      </c>
    </row>
    <row r="646" spans="1:21" x14ac:dyDescent="0.25">
      <c r="A646">
        <v>11328</v>
      </c>
      <c r="B646" t="s">
        <v>969</v>
      </c>
      <c r="C646">
        <v>78376</v>
      </c>
      <c r="D646" t="s">
        <v>970</v>
      </c>
      <c r="E646">
        <v>13</v>
      </c>
      <c r="F646" t="s">
        <v>632</v>
      </c>
      <c r="G646">
        <v>0.75</v>
      </c>
      <c r="I646">
        <v>8.68</v>
      </c>
      <c r="J646" t="s">
        <v>621</v>
      </c>
      <c r="K646">
        <v>5.4</v>
      </c>
      <c r="O646">
        <v>5.7600000000000007</v>
      </c>
      <c r="P646">
        <f>IFERROR(IF(VLOOKUP(B646,'Packaged Beer &amp; Cider'!A:A,1,0)=B646,1,0),0)</f>
        <v>0</v>
      </c>
      <c r="Q646">
        <f>IFERROR(IF(VLOOKUP($B646,Wines!$A:$A,1,0)=$B646,1,0),0)</f>
        <v>1</v>
      </c>
      <c r="R646">
        <f>IFERROR(IF(VLOOKUP($B646,Spirits!$A:$A,1,0)=$B646,1,0),0)</f>
        <v>0</v>
      </c>
      <c r="S646" s="7">
        <f t="shared" si="10"/>
        <v>1</v>
      </c>
      <c r="U646" t="e">
        <f>VLOOKUP(B646,'Packaged Beer &amp; Cider'!$A$4:$A$28,1,FALSE)</f>
        <v>#N/A</v>
      </c>
    </row>
    <row r="647" spans="1:21" x14ac:dyDescent="0.25">
      <c r="A647">
        <v>11329</v>
      </c>
      <c r="B647" t="s">
        <v>971</v>
      </c>
      <c r="C647">
        <v>78377</v>
      </c>
      <c r="D647" t="s">
        <v>972</v>
      </c>
      <c r="E647">
        <v>14</v>
      </c>
      <c r="F647" t="s">
        <v>632</v>
      </c>
      <c r="G647">
        <v>0.75</v>
      </c>
      <c r="I647">
        <v>9.31</v>
      </c>
      <c r="J647" t="s">
        <v>621</v>
      </c>
      <c r="K647">
        <v>5.4</v>
      </c>
      <c r="O647">
        <v>5.7600000000000007</v>
      </c>
      <c r="P647">
        <f>IFERROR(IF(VLOOKUP(B647,'Packaged Beer &amp; Cider'!A:A,1,0)=B647,1,0),0)</f>
        <v>0</v>
      </c>
      <c r="Q647">
        <f>IFERROR(IF(VLOOKUP($B647,Wines!$A:$A,1,0)=$B647,1,0),0)</f>
        <v>1</v>
      </c>
      <c r="R647">
        <f>IFERROR(IF(VLOOKUP($B647,Spirits!$A:$A,1,0)=$B647,1,0),0)</f>
        <v>0</v>
      </c>
      <c r="S647" s="7">
        <f t="shared" si="10"/>
        <v>1</v>
      </c>
      <c r="U647" t="e">
        <f>VLOOKUP(B647,'Packaged Beer &amp; Cider'!$A$4:$A$28,1,FALSE)</f>
        <v>#N/A</v>
      </c>
    </row>
    <row r="648" spans="1:21" x14ac:dyDescent="0.25">
      <c r="A648">
        <v>11500</v>
      </c>
      <c r="B648" t="s">
        <v>1001</v>
      </c>
      <c r="C648">
        <v>84827</v>
      </c>
      <c r="D648" t="s">
        <v>1002</v>
      </c>
      <c r="E648">
        <v>13</v>
      </c>
      <c r="F648" t="s">
        <v>2041</v>
      </c>
      <c r="G648">
        <v>0.75</v>
      </c>
      <c r="I648">
        <v>8.68</v>
      </c>
      <c r="J648" t="s">
        <v>621</v>
      </c>
      <c r="K648">
        <v>5.4</v>
      </c>
      <c r="O648">
        <v>5.7600000000000007</v>
      </c>
      <c r="P648">
        <f>IFERROR(IF(VLOOKUP(B648,'Packaged Beer &amp; Cider'!A:A,1,0)=B648,1,0),0)</f>
        <v>0</v>
      </c>
      <c r="Q648">
        <f>IFERROR(IF(VLOOKUP($B648,Wines!$A:$A,1,0)=$B648,1,0),0)</f>
        <v>1</v>
      </c>
      <c r="R648">
        <f>IFERROR(IF(VLOOKUP($B648,Spirits!$A:$A,1,0)=$B648,1,0),0)</f>
        <v>0</v>
      </c>
      <c r="S648" s="7">
        <f t="shared" si="10"/>
        <v>1</v>
      </c>
      <c r="U648" t="e">
        <f>VLOOKUP(B648,'Packaged Beer &amp; Cider'!$A$4:$A$28,1,FALSE)</f>
        <v>#N/A</v>
      </c>
    </row>
    <row r="649" spans="1:21" x14ac:dyDescent="0.25">
      <c r="A649">
        <v>5095</v>
      </c>
      <c r="B649" t="s">
        <v>772</v>
      </c>
      <c r="C649">
        <v>47646</v>
      </c>
      <c r="D649" t="s">
        <v>773</v>
      </c>
      <c r="E649">
        <v>14</v>
      </c>
      <c r="F649" t="s">
        <v>637</v>
      </c>
      <c r="G649">
        <v>0.75</v>
      </c>
      <c r="I649">
        <v>6.21</v>
      </c>
      <c r="J649" t="s">
        <v>621</v>
      </c>
      <c r="K649">
        <v>3.9</v>
      </c>
      <c r="O649">
        <v>4.26</v>
      </c>
      <c r="P649">
        <f>IFERROR(IF(VLOOKUP(B649,'Packaged Beer &amp; Cider'!A:A,1,0)=B649,1,0),0)</f>
        <v>0</v>
      </c>
      <c r="Q649">
        <f>IFERROR(IF(VLOOKUP($B649,Wines!$A:$A,1,0)=$B649,1,0),0)</f>
        <v>1</v>
      </c>
      <c r="R649">
        <f>IFERROR(IF(VLOOKUP($B649,Spirits!$A:$A,1,0)=$B649,1,0),0)</f>
        <v>0</v>
      </c>
      <c r="S649" s="7">
        <f t="shared" si="10"/>
        <v>1</v>
      </c>
      <c r="U649" t="e">
        <f>VLOOKUP(B649,'Packaged Beer &amp; Cider'!$A$4:$A$28,1,FALSE)</f>
        <v>#N/A</v>
      </c>
    </row>
    <row r="650" spans="1:21" x14ac:dyDescent="0.25">
      <c r="A650">
        <v>5096</v>
      </c>
      <c r="B650" t="s">
        <v>774</v>
      </c>
      <c r="C650">
        <v>47649</v>
      </c>
      <c r="D650" t="s">
        <v>775</v>
      </c>
      <c r="E650">
        <v>14</v>
      </c>
      <c r="F650" t="s">
        <v>637</v>
      </c>
      <c r="G650">
        <v>0.75</v>
      </c>
      <c r="I650">
        <v>6.21</v>
      </c>
      <c r="J650" t="s">
        <v>621</v>
      </c>
      <c r="K650">
        <v>3.98</v>
      </c>
      <c r="O650">
        <v>4.34</v>
      </c>
      <c r="P650">
        <f>IFERROR(IF(VLOOKUP(B650,'Packaged Beer &amp; Cider'!A:A,1,0)=B650,1,0),0)</f>
        <v>0</v>
      </c>
      <c r="Q650">
        <f>IFERROR(IF(VLOOKUP($B650,Wines!$A:$A,1,0)=$B650,1,0),0)</f>
        <v>1</v>
      </c>
      <c r="R650">
        <f>IFERROR(IF(VLOOKUP($B650,Spirits!$A:$A,1,0)=$B650,1,0),0)</f>
        <v>0</v>
      </c>
      <c r="S650" s="7">
        <f t="shared" si="10"/>
        <v>1</v>
      </c>
      <c r="U650" t="e">
        <f>VLOOKUP(B650,'Packaged Beer &amp; Cider'!$A$4:$A$28,1,FALSE)</f>
        <v>#N/A</v>
      </c>
    </row>
    <row r="651" spans="1:21" x14ac:dyDescent="0.25">
      <c r="A651">
        <v>10153</v>
      </c>
      <c r="B651" t="s">
        <v>626</v>
      </c>
      <c r="C651">
        <v>47893</v>
      </c>
      <c r="D651" t="s">
        <v>627</v>
      </c>
      <c r="E651">
        <v>13</v>
      </c>
      <c r="F651" t="s">
        <v>620</v>
      </c>
      <c r="G651">
        <v>0.75</v>
      </c>
      <c r="I651">
        <v>15.58</v>
      </c>
      <c r="J651" t="s">
        <v>621</v>
      </c>
      <c r="K651">
        <v>9.61</v>
      </c>
      <c r="O651">
        <v>9.9699999999999989</v>
      </c>
      <c r="P651">
        <f>IFERROR(IF(VLOOKUP(B651,'Packaged Beer &amp; Cider'!A:A,1,0)=B651,1,0),0)</f>
        <v>0</v>
      </c>
      <c r="Q651">
        <f>IFERROR(IF(VLOOKUP($B651,Wines!$A:$A,1,0)=$B651,1,0),0)</f>
        <v>1</v>
      </c>
      <c r="R651">
        <f>IFERROR(IF(VLOOKUP($B651,Spirits!$A:$A,1,0)=$B651,1,0),0)</f>
        <v>0</v>
      </c>
      <c r="S651" s="7">
        <f t="shared" si="10"/>
        <v>1</v>
      </c>
      <c r="U651" t="e">
        <f>VLOOKUP(B651,'Packaged Beer &amp; Cider'!$A$4:$A$28,1,FALSE)</f>
        <v>#N/A</v>
      </c>
    </row>
    <row r="652" spans="1:21" x14ac:dyDescent="0.25">
      <c r="A652">
        <v>682</v>
      </c>
      <c r="B652" t="s">
        <v>861</v>
      </c>
      <c r="C652">
        <v>3057</v>
      </c>
      <c r="D652" t="s">
        <v>862</v>
      </c>
      <c r="E652">
        <v>9.5</v>
      </c>
      <c r="F652" t="s">
        <v>715</v>
      </c>
      <c r="G652">
        <v>0.75</v>
      </c>
      <c r="I652">
        <v>6.03</v>
      </c>
      <c r="J652" t="s">
        <v>621</v>
      </c>
      <c r="K652">
        <v>3.44</v>
      </c>
      <c r="O652">
        <v>3.8</v>
      </c>
      <c r="P652">
        <f>IFERROR(IF(VLOOKUP(B652,'Packaged Beer &amp; Cider'!A:A,1,0)=B652,1,0),0)</f>
        <v>0</v>
      </c>
      <c r="Q652">
        <f>IFERROR(IF(VLOOKUP($B652,Wines!$A:$A,1,0)=$B652,1,0),0)</f>
        <v>1</v>
      </c>
      <c r="R652">
        <f>IFERROR(IF(VLOOKUP($B652,Spirits!$A:$A,1,0)=$B652,1,0),0)</f>
        <v>0</v>
      </c>
      <c r="S652" s="7">
        <f t="shared" si="10"/>
        <v>1</v>
      </c>
      <c r="U652" t="e">
        <f>VLOOKUP(B652,'Packaged Beer &amp; Cider'!$A$4:$A$28,1,FALSE)</f>
        <v>#N/A</v>
      </c>
    </row>
    <row r="653" spans="1:21" x14ac:dyDescent="0.25">
      <c r="A653">
        <v>10150</v>
      </c>
      <c r="B653" t="s">
        <v>618</v>
      </c>
      <c r="C653">
        <v>47921</v>
      </c>
      <c r="D653" t="s">
        <v>619</v>
      </c>
      <c r="E653">
        <v>13.5</v>
      </c>
      <c r="F653" t="s">
        <v>620</v>
      </c>
      <c r="G653">
        <v>0.75</v>
      </c>
      <c r="I653">
        <v>10.050000000000001</v>
      </c>
      <c r="J653" t="s">
        <v>621</v>
      </c>
      <c r="K653">
        <v>6.09</v>
      </c>
      <c r="O653">
        <v>6.45</v>
      </c>
      <c r="P653">
        <f>IFERROR(IF(VLOOKUP(B653,'Packaged Beer &amp; Cider'!A:A,1,0)=B653,1,0),0)</f>
        <v>0</v>
      </c>
      <c r="Q653">
        <f>IFERROR(IF(VLOOKUP($B653,Wines!$A:$A,1,0)=$B653,1,0),0)</f>
        <v>1</v>
      </c>
      <c r="R653">
        <f>IFERROR(IF(VLOOKUP($B653,Spirits!$A:$A,1,0)=$B653,1,0),0)</f>
        <v>0</v>
      </c>
      <c r="S653" s="7">
        <f t="shared" si="10"/>
        <v>1</v>
      </c>
      <c r="U653" t="e">
        <f>VLOOKUP(B653,'Packaged Beer &amp; Cider'!$A$4:$A$28,1,FALSE)</f>
        <v>#N/A</v>
      </c>
    </row>
    <row r="654" spans="1:21" x14ac:dyDescent="0.25">
      <c r="A654">
        <v>10151</v>
      </c>
      <c r="B654" t="s">
        <v>622</v>
      </c>
      <c r="C654">
        <v>47922</v>
      </c>
      <c r="D654" t="s">
        <v>623</v>
      </c>
      <c r="E654">
        <v>14</v>
      </c>
      <c r="F654" t="s">
        <v>620</v>
      </c>
      <c r="G654">
        <v>0.75</v>
      </c>
      <c r="I654">
        <v>11.38</v>
      </c>
      <c r="J654" t="s">
        <v>621</v>
      </c>
      <c r="K654">
        <v>6.89</v>
      </c>
      <c r="O654">
        <v>7.25</v>
      </c>
      <c r="P654">
        <f>IFERROR(IF(VLOOKUP(B654,'Packaged Beer &amp; Cider'!A:A,1,0)=B654,1,0),0)</f>
        <v>0</v>
      </c>
      <c r="Q654">
        <f>IFERROR(IF(VLOOKUP($B654,Wines!$A:$A,1,0)=$B654,1,0),0)</f>
        <v>1</v>
      </c>
      <c r="R654">
        <f>IFERROR(IF(VLOOKUP($B654,Spirits!$A:$A,1,0)=$B654,1,0),0)</f>
        <v>0</v>
      </c>
      <c r="S654" s="7">
        <f t="shared" si="10"/>
        <v>1</v>
      </c>
      <c r="U654" t="e">
        <f>VLOOKUP(B654,'Packaged Beer &amp; Cider'!$A$4:$A$28,1,FALSE)</f>
        <v>#N/A</v>
      </c>
    </row>
    <row r="655" spans="1:21" x14ac:dyDescent="0.25">
      <c r="A655">
        <v>11320</v>
      </c>
      <c r="B655" t="s">
        <v>967</v>
      </c>
      <c r="C655">
        <v>77187</v>
      </c>
      <c r="D655" t="s">
        <v>968</v>
      </c>
      <c r="E655">
        <v>12.5</v>
      </c>
      <c r="F655" t="s">
        <v>632</v>
      </c>
      <c r="G655">
        <v>0.75</v>
      </c>
      <c r="I655">
        <v>6.52</v>
      </c>
      <c r="J655" t="s">
        <v>621</v>
      </c>
      <c r="K655">
        <v>4.22</v>
      </c>
      <c r="O655">
        <v>4.58</v>
      </c>
      <c r="P655">
        <f>IFERROR(IF(VLOOKUP(B655,'Packaged Beer &amp; Cider'!A:A,1,0)=B655,1,0),0)</f>
        <v>0</v>
      </c>
      <c r="Q655">
        <f>IFERROR(IF(VLOOKUP($B655,Wines!$A:$A,1,0)=$B655,1,0),0)</f>
        <v>1</v>
      </c>
      <c r="R655">
        <f>IFERROR(IF(VLOOKUP($B655,Spirits!$A:$A,1,0)=$B655,1,0),0)</f>
        <v>0</v>
      </c>
      <c r="S655" s="7">
        <f t="shared" si="10"/>
        <v>1</v>
      </c>
      <c r="U655" t="e">
        <f>VLOOKUP(B655,'Packaged Beer &amp; Cider'!$A$4:$A$28,1,FALSE)</f>
        <v>#N/A</v>
      </c>
    </row>
    <row r="656" spans="1:21" x14ac:dyDescent="0.25">
      <c r="A656">
        <v>7695</v>
      </c>
      <c r="B656" t="s">
        <v>903</v>
      </c>
      <c r="C656">
        <v>47639</v>
      </c>
      <c r="D656" t="s">
        <v>904</v>
      </c>
      <c r="E656">
        <v>12.5</v>
      </c>
      <c r="F656" t="s">
        <v>654</v>
      </c>
      <c r="G656">
        <v>0.75</v>
      </c>
      <c r="I656">
        <v>10.199999999999999</v>
      </c>
      <c r="J656" t="s">
        <v>621</v>
      </c>
      <c r="K656">
        <v>7.1</v>
      </c>
      <c r="O656">
        <v>7.46</v>
      </c>
      <c r="P656">
        <f>IFERROR(IF(VLOOKUP(B656,'Packaged Beer &amp; Cider'!A:A,1,0)=B656,1,0),0)</f>
        <v>0</v>
      </c>
      <c r="Q656">
        <f>IFERROR(IF(VLOOKUP($B656,Wines!$A:$A,1,0)=$B656,1,0),0)</f>
        <v>1</v>
      </c>
      <c r="R656">
        <f>IFERROR(IF(VLOOKUP($B656,Spirits!$A:$A,1,0)=$B656,1,0),0)</f>
        <v>0</v>
      </c>
      <c r="S656" s="7">
        <f t="shared" si="10"/>
        <v>1</v>
      </c>
      <c r="U656" t="e">
        <f>VLOOKUP(B656,'Packaged Beer &amp; Cider'!$A$4:$A$28,1,FALSE)</f>
        <v>#N/A</v>
      </c>
    </row>
    <row r="657" spans="1:21" x14ac:dyDescent="0.25">
      <c r="A657">
        <v>4814</v>
      </c>
      <c r="B657" t="s">
        <v>760</v>
      </c>
      <c r="C657">
        <v>47655</v>
      </c>
      <c r="D657" t="s">
        <v>761</v>
      </c>
      <c r="E657">
        <v>12</v>
      </c>
      <c r="F657" t="s">
        <v>670</v>
      </c>
      <c r="G657">
        <v>0.75</v>
      </c>
      <c r="I657">
        <v>17.21</v>
      </c>
      <c r="J657" t="s">
        <v>621</v>
      </c>
      <c r="K657">
        <v>11.73</v>
      </c>
      <c r="O657">
        <v>12.09</v>
      </c>
      <c r="P657">
        <f>IFERROR(IF(VLOOKUP(B657,'Packaged Beer &amp; Cider'!A:A,1,0)=B657,1,0),0)</f>
        <v>0</v>
      </c>
      <c r="Q657">
        <f>IFERROR(IF(VLOOKUP($B657,Wines!$A:$A,1,0)=$B657,1,0),0)</f>
        <v>1</v>
      </c>
      <c r="R657">
        <f>IFERROR(IF(VLOOKUP($B657,Spirits!$A:$A,1,0)=$B657,1,0),0)</f>
        <v>0</v>
      </c>
      <c r="S657" s="7">
        <f t="shared" si="10"/>
        <v>1</v>
      </c>
      <c r="U657" t="e">
        <f>VLOOKUP(B657,'Packaged Beer &amp; Cider'!$A$4:$A$28,1,FALSE)</f>
        <v>#N/A</v>
      </c>
    </row>
    <row r="658" spans="1:21" x14ac:dyDescent="0.25">
      <c r="A658">
        <v>11378</v>
      </c>
      <c r="B658" t="s">
        <v>975</v>
      </c>
      <c r="C658">
        <v>31705</v>
      </c>
      <c r="D658" t="s">
        <v>976</v>
      </c>
      <c r="E658">
        <v>14</v>
      </c>
      <c r="F658" t="s">
        <v>690</v>
      </c>
      <c r="G658">
        <v>0.75</v>
      </c>
      <c r="I658">
        <v>9.7200000000000006</v>
      </c>
      <c r="J658" t="s">
        <v>621</v>
      </c>
      <c r="K658">
        <v>6.09</v>
      </c>
      <c r="O658">
        <v>6.45</v>
      </c>
      <c r="P658">
        <f>IFERROR(IF(VLOOKUP(B658,'Packaged Beer &amp; Cider'!A:A,1,0)=B658,1,0),0)</f>
        <v>0</v>
      </c>
      <c r="Q658">
        <f>IFERROR(IF(VLOOKUP($B658,Wines!$A:$A,1,0)=$B658,1,0),0)</f>
        <v>1</v>
      </c>
      <c r="R658">
        <f>IFERROR(IF(VLOOKUP($B658,Spirits!$A:$A,1,0)=$B658,1,0),0)</f>
        <v>0</v>
      </c>
      <c r="S658" s="7">
        <f t="shared" si="10"/>
        <v>1</v>
      </c>
      <c r="U658" t="e">
        <f>VLOOKUP(B658,'Packaged Beer &amp; Cider'!$A$4:$A$28,1,FALSE)</f>
        <v>#N/A</v>
      </c>
    </row>
    <row r="659" spans="1:21" x14ac:dyDescent="0.25">
      <c r="A659">
        <v>1536</v>
      </c>
      <c r="B659" t="s">
        <v>718</v>
      </c>
      <c r="C659">
        <v>48017</v>
      </c>
      <c r="D659" t="s">
        <v>719</v>
      </c>
      <c r="E659">
        <v>13.5</v>
      </c>
      <c r="F659" t="s">
        <v>644</v>
      </c>
      <c r="G659">
        <v>0.75</v>
      </c>
      <c r="I659">
        <v>7.52</v>
      </c>
      <c r="J659" t="s">
        <v>621</v>
      </c>
      <c r="K659">
        <v>4.68</v>
      </c>
      <c r="O659">
        <v>5.04</v>
      </c>
      <c r="P659">
        <f>IFERROR(IF(VLOOKUP(B659,'Packaged Beer &amp; Cider'!A:A,1,0)=B659,1,0),0)</f>
        <v>0</v>
      </c>
      <c r="Q659">
        <f>IFERROR(IF(VLOOKUP($B659,Wines!$A:$A,1,0)=$B659,1,0),0)</f>
        <v>1</v>
      </c>
      <c r="R659">
        <f>IFERROR(IF(VLOOKUP($B659,Spirits!$A:$A,1,0)=$B659,1,0),0)</f>
        <v>0</v>
      </c>
      <c r="S659" s="7">
        <f t="shared" si="10"/>
        <v>1</v>
      </c>
      <c r="U659" t="e">
        <f>VLOOKUP(B659,'Packaged Beer &amp; Cider'!$A$4:$A$28,1,FALSE)</f>
        <v>#N/A</v>
      </c>
    </row>
    <row r="660" spans="1:21" x14ac:dyDescent="0.25">
      <c r="A660">
        <v>1537</v>
      </c>
      <c r="B660" t="s">
        <v>720</v>
      </c>
      <c r="C660">
        <v>48020</v>
      </c>
      <c r="D660" t="s">
        <v>721</v>
      </c>
      <c r="E660">
        <v>11</v>
      </c>
      <c r="F660" t="s">
        <v>644</v>
      </c>
      <c r="G660">
        <v>0.75</v>
      </c>
      <c r="I660">
        <v>7.52</v>
      </c>
      <c r="J660" t="s">
        <v>621</v>
      </c>
      <c r="K660">
        <v>4.68</v>
      </c>
      <c r="O660">
        <v>5.04</v>
      </c>
      <c r="P660">
        <f>IFERROR(IF(VLOOKUP(B660,'Packaged Beer &amp; Cider'!A:A,1,0)=B660,1,0),0)</f>
        <v>0</v>
      </c>
      <c r="Q660">
        <f>IFERROR(IF(VLOOKUP($B660,Wines!$A:$A,1,0)=$B660,1,0),0)</f>
        <v>1</v>
      </c>
      <c r="R660">
        <f>IFERROR(IF(VLOOKUP($B660,Spirits!$A:$A,1,0)=$B660,1,0),0)</f>
        <v>0</v>
      </c>
      <c r="S660" s="7">
        <f t="shared" si="10"/>
        <v>1</v>
      </c>
      <c r="U660" t="e">
        <f>VLOOKUP(B660,'Packaged Beer &amp; Cider'!$A$4:$A$28,1,FALSE)</f>
        <v>#N/A</v>
      </c>
    </row>
    <row r="661" spans="1:21" x14ac:dyDescent="0.25">
      <c r="A661">
        <v>4125</v>
      </c>
      <c r="B661" t="s">
        <v>740</v>
      </c>
      <c r="C661">
        <v>48021</v>
      </c>
      <c r="D661" t="s">
        <v>741</v>
      </c>
      <c r="E661">
        <v>13</v>
      </c>
      <c r="F661" t="s">
        <v>644</v>
      </c>
      <c r="G661">
        <v>0.75</v>
      </c>
      <c r="I661">
        <v>7.52</v>
      </c>
      <c r="J661" t="s">
        <v>621</v>
      </c>
      <c r="K661">
        <v>4.68</v>
      </c>
      <c r="O661">
        <v>5.04</v>
      </c>
      <c r="P661">
        <f>IFERROR(IF(VLOOKUP(B661,'Packaged Beer &amp; Cider'!A:A,1,0)=B661,1,0),0)</f>
        <v>0</v>
      </c>
      <c r="Q661">
        <f>IFERROR(IF(VLOOKUP($B661,Wines!$A:$A,1,0)=$B661,1,0),0)</f>
        <v>1</v>
      </c>
      <c r="R661">
        <f>IFERROR(IF(VLOOKUP($B661,Spirits!$A:$A,1,0)=$B661,1,0),0)</f>
        <v>0</v>
      </c>
      <c r="S661" s="7">
        <f t="shared" si="10"/>
        <v>1</v>
      </c>
      <c r="U661" t="e">
        <f>VLOOKUP(B661,'Packaged Beer &amp; Cider'!$A$4:$A$28,1,FALSE)</f>
        <v>#N/A</v>
      </c>
    </row>
    <row r="662" spans="1:21" x14ac:dyDescent="0.25">
      <c r="A662">
        <v>5391</v>
      </c>
      <c r="B662" t="s">
        <v>789</v>
      </c>
      <c r="C662">
        <v>48018</v>
      </c>
      <c r="D662" t="s">
        <v>790</v>
      </c>
      <c r="E662">
        <v>13</v>
      </c>
      <c r="F662" t="s">
        <v>644</v>
      </c>
      <c r="G662">
        <v>0.75</v>
      </c>
      <c r="I662">
        <v>7.52</v>
      </c>
      <c r="J662" t="s">
        <v>621</v>
      </c>
      <c r="K662">
        <v>4.68</v>
      </c>
      <c r="O662">
        <v>5.04</v>
      </c>
      <c r="P662">
        <f>IFERROR(IF(VLOOKUP(B662,'Packaged Beer &amp; Cider'!A:A,1,0)=B662,1,0),0)</f>
        <v>0</v>
      </c>
      <c r="Q662">
        <f>IFERROR(IF(VLOOKUP($B662,Wines!$A:$A,1,0)=$B662,1,0),0)</f>
        <v>1</v>
      </c>
      <c r="R662">
        <f>IFERROR(IF(VLOOKUP($B662,Spirits!$A:$A,1,0)=$B662,1,0),0)</f>
        <v>0</v>
      </c>
      <c r="S662" s="7">
        <f t="shared" si="10"/>
        <v>1</v>
      </c>
      <c r="U662" t="e">
        <f>VLOOKUP(B662,'Packaged Beer &amp; Cider'!$A$4:$A$28,1,FALSE)</f>
        <v>#N/A</v>
      </c>
    </row>
    <row r="663" spans="1:21" x14ac:dyDescent="0.25">
      <c r="A663">
        <v>10346</v>
      </c>
      <c r="B663" t="s">
        <v>642</v>
      </c>
      <c r="C663">
        <v>48000</v>
      </c>
      <c r="D663" t="s">
        <v>643</v>
      </c>
      <c r="E663">
        <v>13.5</v>
      </c>
      <c r="F663" t="s">
        <v>644</v>
      </c>
      <c r="G663">
        <v>2.2440000000000002</v>
      </c>
      <c r="I663">
        <v>25.45</v>
      </c>
      <c r="J663" t="s">
        <v>621</v>
      </c>
      <c r="K663">
        <v>15.79</v>
      </c>
      <c r="O663">
        <v>16.86712</v>
      </c>
      <c r="P663">
        <f>IFERROR(IF(VLOOKUP(B663,'Packaged Beer &amp; Cider'!A:A,1,0)=B663,1,0),0)</f>
        <v>0</v>
      </c>
      <c r="Q663">
        <f>IFERROR(IF(VLOOKUP($B663,Wines!$A:$A,1,0)=$B663,1,0),0)</f>
        <v>1</v>
      </c>
      <c r="R663">
        <f>IFERROR(IF(VLOOKUP($B663,Spirits!$A:$A,1,0)=$B663,1,0),0)</f>
        <v>0</v>
      </c>
      <c r="S663" s="7">
        <f t="shared" si="10"/>
        <v>1</v>
      </c>
      <c r="U663" t="e">
        <f>VLOOKUP(B663,'Packaged Beer &amp; Cider'!$A$4:$A$28,1,FALSE)</f>
        <v>#N/A</v>
      </c>
    </row>
    <row r="664" spans="1:21" x14ac:dyDescent="0.25">
      <c r="A664">
        <v>5953</v>
      </c>
      <c r="B664" t="s">
        <v>824</v>
      </c>
      <c r="C664">
        <v>48029</v>
      </c>
      <c r="D664" t="s">
        <v>825</v>
      </c>
      <c r="E664">
        <v>12.5</v>
      </c>
      <c r="F664" t="s">
        <v>637</v>
      </c>
      <c r="G664">
        <v>0.75</v>
      </c>
      <c r="I664">
        <v>8.52</v>
      </c>
      <c r="J664" t="s">
        <v>621</v>
      </c>
      <c r="K664">
        <v>5.38</v>
      </c>
      <c r="O664">
        <v>5.74</v>
      </c>
      <c r="P664">
        <f>IFERROR(IF(VLOOKUP(B664,'Packaged Beer &amp; Cider'!A:A,1,0)=B664,1,0),0)</f>
        <v>0</v>
      </c>
      <c r="Q664">
        <f>IFERROR(IF(VLOOKUP($B664,Wines!$A:$A,1,0)=$B664,1,0),0)</f>
        <v>1</v>
      </c>
      <c r="R664">
        <f>IFERROR(IF(VLOOKUP($B664,Spirits!$A:$A,1,0)=$B664,1,0),0)</f>
        <v>0</v>
      </c>
      <c r="S664" s="7">
        <f t="shared" si="10"/>
        <v>1</v>
      </c>
      <c r="U664" t="e">
        <f>VLOOKUP(B664,'Packaged Beer &amp; Cider'!$A$4:$A$28,1,FALSE)</f>
        <v>#N/A</v>
      </c>
    </row>
    <row r="665" spans="1:21" x14ac:dyDescent="0.25">
      <c r="A665">
        <v>767</v>
      </c>
      <c r="B665" t="s">
        <v>898</v>
      </c>
      <c r="C665">
        <v>3790</v>
      </c>
      <c r="D665" t="s">
        <v>899</v>
      </c>
      <c r="E665">
        <v>11.5</v>
      </c>
      <c r="F665" t="s">
        <v>900</v>
      </c>
      <c r="G665">
        <v>0.75</v>
      </c>
      <c r="I665">
        <v>6.7</v>
      </c>
      <c r="J665" t="s">
        <v>621</v>
      </c>
      <c r="K665">
        <v>3.72</v>
      </c>
      <c r="O665">
        <v>4.08</v>
      </c>
      <c r="P665">
        <f>IFERROR(IF(VLOOKUP(B665,'Packaged Beer &amp; Cider'!A:A,1,0)=B665,1,0),0)</f>
        <v>0</v>
      </c>
      <c r="Q665">
        <f>IFERROR(IF(VLOOKUP($B665,Wines!$A:$A,1,0)=$B665,1,0),0)</f>
        <v>1</v>
      </c>
      <c r="R665">
        <f>IFERROR(IF(VLOOKUP($B665,Spirits!$A:$A,1,0)=$B665,1,0),0)</f>
        <v>0</v>
      </c>
      <c r="S665" s="7">
        <f t="shared" si="10"/>
        <v>1</v>
      </c>
      <c r="U665" t="e">
        <f>VLOOKUP(B665,'Packaged Beer &amp; Cider'!$A$4:$A$28,1,FALSE)</f>
        <v>#N/A</v>
      </c>
    </row>
    <row r="666" spans="1:21" x14ac:dyDescent="0.25">
      <c r="A666">
        <v>5208</v>
      </c>
      <c r="B666" t="s">
        <v>784</v>
      </c>
      <c r="C666">
        <v>48014</v>
      </c>
      <c r="D666" t="s">
        <v>785</v>
      </c>
      <c r="E666">
        <v>13</v>
      </c>
      <c r="F666" t="s">
        <v>786</v>
      </c>
      <c r="G666">
        <v>0.75</v>
      </c>
      <c r="I666">
        <v>9.99</v>
      </c>
      <c r="J666" t="s">
        <v>621</v>
      </c>
      <c r="K666">
        <v>6.08</v>
      </c>
      <c r="O666">
        <v>6.44</v>
      </c>
      <c r="P666">
        <f>IFERROR(IF(VLOOKUP(B666,'Packaged Beer &amp; Cider'!A:A,1,0)=B666,1,0),0)</f>
        <v>0</v>
      </c>
      <c r="Q666">
        <f>IFERROR(IF(VLOOKUP($B666,Wines!$A:$A,1,0)=$B666,1,0),0)</f>
        <v>1</v>
      </c>
      <c r="R666">
        <f>IFERROR(IF(VLOOKUP($B666,Spirits!$A:$A,1,0)=$B666,1,0),0)</f>
        <v>0</v>
      </c>
      <c r="S666" s="7">
        <f t="shared" ref="S666:S729" si="11">SUM(P666:R666)</f>
        <v>1</v>
      </c>
      <c r="U666" t="e">
        <f>VLOOKUP(B666,'Packaged Beer &amp; Cider'!$A$4:$A$28,1,FALSE)</f>
        <v>#N/A</v>
      </c>
    </row>
    <row r="667" spans="1:21" x14ac:dyDescent="0.25">
      <c r="A667">
        <v>6822</v>
      </c>
      <c r="B667" t="s">
        <v>865</v>
      </c>
      <c r="C667">
        <v>47594</v>
      </c>
      <c r="D667" t="s">
        <v>866</v>
      </c>
      <c r="E667">
        <v>13.5</v>
      </c>
      <c r="F667" t="s">
        <v>632</v>
      </c>
      <c r="G667">
        <v>0.75</v>
      </c>
      <c r="I667">
        <v>6.9</v>
      </c>
      <c r="J667" t="s">
        <v>621</v>
      </c>
      <c r="K667">
        <v>4.51</v>
      </c>
      <c r="O667">
        <v>4.87</v>
      </c>
      <c r="P667">
        <f>IFERROR(IF(VLOOKUP(B667,'Packaged Beer &amp; Cider'!A:A,1,0)=B667,1,0),0)</f>
        <v>0</v>
      </c>
      <c r="Q667">
        <f>IFERROR(IF(VLOOKUP($B667,Wines!$A:$A,1,0)=$B667,1,0),0)</f>
        <v>1</v>
      </c>
      <c r="R667">
        <f>IFERROR(IF(VLOOKUP($B667,Spirits!$A:$A,1,0)=$B667,1,0),0)</f>
        <v>0</v>
      </c>
      <c r="S667" s="7">
        <f t="shared" si="11"/>
        <v>1</v>
      </c>
      <c r="U667" t="e">
        <f>VLOOKUP(B667,'Packaged Beer &amp; Cider'!$A$4:$A$28,1,FALSE)</f>
        <v>#N/A</v>
      </c>
    </row>
    <row r="668" spans="1:21" x14ac:dyDescent="0.25">
      <c r="A668">
        <v>11095</v>
      </c>
      <c r="B668" t="s">
        <v>691</v>
      </c>
      <c r="C668">
        <v>58709</v>
      </c>
      <c r="D668" t="s">
        <v>692</v>
      </c>
      <c r="E668">
        <v>13.5</v>
      </c>
      <c r="F668" t="s">
        <v>620</v>
      </c>
      <c r="G668">
        <v>1.5</v>
      </c>
      <c r="I668">
        <v>27.12</v>
      </c>
      <c r="J668" t="s">
        <v>621</v>
      </c>
      <c r="K668">
        <v>14.98</v>
      </c>
      <c r="O668">
        <v>15.700000000000001</v>
      </c>
      <c r="P668">
        <f>IFERROR(IF(VLOOKUP(B668,'Packaged Beer &amp; Cider'!A:A,1,0)=B668,1,0),0)</f>
        <v>0</v>
      </c>
      <c r="Q668">
        <f>IFERROR(IF(VLOOKUP($B668,Wines!$A:$A,1,0)=$B668,1,0),0)</f>
        <v>1</v>
      </c>
      <c r="R668">
        <f>IFERROR(IF(VLOOKUP($B668,Spirits!$A:$A,1,0)=$B668,1,0),0)</f>
        <v>0</v>
      </c>
      <c r="S668" s="7">
        <f t="shared" si="11"/>
        <v>1</v>
      </c>
      <c r="U668" t="e">
        <f>VLOOKUP(B668,'Packaged Beer &amp; Cider'!$A$4:$A$28,1,FALSE)</f>
        <v>#N/A</v>
      </c>
    </row>
    <row r="669" spans="1:21" x14ac:dyDescent="0.25">
      <c r="A669">
        <v>3022</v>
      </c>
      <c r="B669" t="s">
        <v>724</v>
      </c>
      <c r="C669">
        <v>47926</v>
      </c>
      <c r="D669" t="s">
        <v>725</v>
      </c>
      <c r="E669">
        <v>15</v>
      </c>
      <c r="F669" t="s">
        <v>726</v>
      </c>
      <c r="G669">
        <v>0.75</v>
      </c>
      <c r="I669">
        <v>6.74</v>
      </c>
      <c r="J669" t="s">
        <v>621</v>
      </c>
      <c r="K669">
        <v>4.18</v>
      </c>
      <c r="O669">
        <v>4.54</v>
      </c>
      <c r="P669">
        <f>IFERROR(IF(VLOOKUP(B669,'Packaged Beer &amp; Cider'!A:A,1,0)=B669,1,0),0)</f>
        <v>0</v>
      </c>
      <c r="Q669">
        <f>IFERROR(IF(VLOOKUP($B669,Wines!$A:$A,1,0)=$B669,1,0),0)</f>
        <v>1</v>
      </c>
      <c r="R669">
        <f>IFERROR(IF(VLOOKUP($B669,Spirits!$A:$A,1,0)=$B669,1,0),0)</f>
        <v>0</v>
      </c>
      <c r="S669" s="7">
        <f t="shared" si="11"/>
        <v>1</v>
      </c>
      <c r="U669" t="e">
        <f>VLOOKUP(B669,'Packaged Beer &amp; Cider'!$A$4:$A$28,1,FALSE)</f>
        <v>#N/A</v>
      </c>
    </row>
    <row r="670" spans="1:21" x14ac:dyDescent="0.25">
      <c r="A670">
        <v>3023</v>
      </c>
      <c r="B670" t="s">
        <v>727</v>
      </c>
      <c r="C670">
        <v>47920</v>
      </c>
      <c r="D670" t="s">
        <v>728</v>
      </c>
      <c r="E670">
        <v>13</v>
      </c>
      <c r="F670" t="s">
        <v>726</v>
      </c>
      <c r="G670">
        <v>0.75</v>
      </c>
      <c r="I670">
        <v>7.54</v>
      </c>
      <c r="J670" t="s">
        <v>621</v>
      </c>
      <c r="K670">
        <v>4.7699999999999996</v>
      </c>
      <c r="O670">
        <v>5.13</v>
      </c>
      <c r="P670">
        <f>IFERROR(IF(VLOOKUP(B670,'Packaged Beer &amp; Cider'!A:A,1,0)=B670,1,0),0)</f>
        <v>0</v>
      </c>
      <c r="Q670">
        <f>IFERROR(IF(VLOOKUP($B670,Wines!$A:$A,1,0)=$B670,1,0),0)</f>
        <v>1</v>
      </c>
      <c r="R670">
        <f>IFERROR(IF(VLOOKUP($B670,Spirits!$A:$A,1,0)=$B670,1,0),0)</f>
        <v>0</v>
      </c>
      <c r="S670" s="7">
        <f t="shared" si="11"/>
        <v>1</v>
      </c>
      <c r="U670" t="e">
        <f>VLOOKUP(B670,'Packaged Beer &amp; Cider'!$A$4:$A$28,1,FALSE)</f>
        <v>#N/A</v>
      </c>
    </row>
    <row r="671" spans="1:21" x14ac:dyDescent="0.25">
      <c r="A671">
        <v>7960</v>
      </c>
      <c r="B671" t="s">
        <v>919</v>
      </c>
      <c r="C671">
        <v>47657</v>
      </c>
      <c r="D671" t="s">
        <v>920</v>
      </c>
      <c r="E671">
        <v>14</v>
      </c>
      <c r="F671" t="s">
        <v>670</v>
      </c>
      <c r="G671">
        <v>0.75</v>
      </c>
      <c r="I671">
        <v>7.56</v>
      </c>
      <c r="J671" t="s">
        <v>621</v>
      </c>
      <c r="K671">
        <v>4.59</v>
      </c>
      <c r="O671">
        <v>4.95</v>
      </c>
      <c r="P671">
        <f>IFERROR(IF(VLOOKUP(B671,'Packaged Beer &amp; Cider'!A:A,1,0)=B671,1,0),0)</f>
        <v>0</v>
      </c>
      <c r="Q671">
        <f>IFERROR(IF(VLOOKUP($B671,Wines!$A:$A,1,0)=$B671,1,0),0)</f>
        <v>1</v>
      </c>
      <c r="R671">
        <f>IFERROR(IF(VLOOKUP($B671,Spirits!$A:$A,1,0)=$B671,1,0),0)</f>
        <v>0</v>
      </c>
      <c r="S671" s="7">
        <f t="shared" si="11"/>
        <v>1</v>
      </c>
      <c r="U671" t="e">
        <f>VLOOKUP(B671,'Packaged Beer &amp; Cider'!$A$4:$A$28,1,FALSE)</f>
        <v>#N/A</v>
      </c>
    </row>
    <row r="672" spans="1:21" x14ac:dyDescent="0.25">
      <c r="A672">
        <v>11533</v>
      </c>
      <c r="B672" t="s">
        <v>2042</v>
      </c>
      <c r="C672">
        <v>87398</v>
      </c>
      <c r="D672" t="s">
        <v>2043</v>
      </c>
      <c r="E672">
        <v>13</v>
      </c>
      <c r="F672" t="s">
        <v>632</v>
      </c>
      <c r="G672">
        <v>0.75</v>
      </c>
      <c r="I672">
        <v>6.51</v>
      </c>
      <c r="J672" t="s">
        <v>621</v>
      </c>
      <c r="K672">
        <v>4.1100000000000003</v>
      </c>
      <c r="O672">
        <v>4.4700000000000006</v>
      </c>
      <c r="P672">
        <f>IFERROR(IF(VLOOKUP(B672,'Packaged Beer &amp; Cider'!A:A,1,0)=B672,1,0),0)</f>
        <v>0</v>
      </c>
      <c r="Q672">
        <f>IFERROR(IF(VLOOKUP($B672,Wines!$A:$A,1,0)=$B672,1,0),0)</f>
        <v>1</v>
      </c>
      <c r="R672">
        <f>IFERROR(IF(VLOOKUP($B672,Spirits!$A:$A,1,0)=$B672,1,0),0)</f>
        <v>0</v>
      </c>
      <c r="S672" s="7">
        <f t="shared" si="11"/>
        <v>1</v>
      </c>
      <c r="U672" t="e">
        <f>VLOOKUP(B672,'Packaged Beer &amp; Cider'!$A$4:$A$28,1,FALSE)</f>
        <v>#N/A</v>
      </c>
    </row>
    <row r="673" spans="1:21" x14ac:dyDescent="0.25">
      <c r="A673">
        <v>8273</v>
      </c>
      <c r="B673" t="s">
        <v>929</v>
      </c>
      <c r="C673">
        <v>47755</v>
      </c>
      <c r="D673" t="s">
        <v>930</v>
      </c>
      <c r="E673">
        <v>13.5</v>
      </c>
      <c r="F673" t="s">
        <v>690</v>
      </c>
      <c r="G673">
        <v>0.75</v>
      </c>
      <c r="I673">
        <v>7.08</v>
      </c>
      <c r="J673" t="s">
        <v>621</v>
      </c>
      <c r="K673">
        <v>4.2300000000000004</v>
      </c>
      <c r="O673">
        <v>4.5900000000000007</v>
      </c>
      <c r="P673">
        <f>IFERROR(IF(VLOOKUP(B673,'Packaged Beer &amp; Cider'!A:A,1,0)=B673,1,0),0)</f>
        <v>0</v>
      </c>
      <c r="Q673">
        <f>IFERROR(IF(VLOOKUP($B673,Wines!$A:$A,1,0)=$B673,1,0),0)</f>
        <v>1</v>
      </c>
      <c r="R673">
        <f>IFERROR(IF(VLOOKUP($B673,Spirits!$A:$A,1,0)=$B673,1,0),0)</f>
        <v>0</v>
      </c>
      <c r="S673" s="7">
        <f t="shared" si="11"/>
        <v>1</v>
      </c>
      <c r="U673" t="e">
        <f>VLOOKUP(B673,'Packaged Beer &amp; Cider'!$A$4:$A$28,1,FALSE)</f>
        <v>#N/A</v>
      </c>
    </row>
    <row r="674" spans="1:21" x14ac:dyDescent="0.25">
      <c r="A674">
        <v>11412</v>
      </c>
      <c r="B674" t="s">
        <v>987</v>
      </c>
      <c r="C674">
        <v>69314</v>
      </c>
      <c r="D674" t="s">
        <v>988</v>
      </c>
      <c r="E674">
        <v>12.5</v>
      </c>
      <c r="F674" t="s">
        <v>2044</v>
      </c>
      <c r="G674">
        <v>0.75</v>
      </c>
      <c r="I674">
        <v>6.15</v>
      </c>
      <c r="J674" t="s">
        <v>621</v>
      </c>
      <c r="K674">
        <v>3.69</v>
      </c>
      <c r="O674">
        <v>4.05</v>
      </c>
      <c r="P674">
        <f>IFERROR(IF(VLOOKUP(B674,'Packaged Beer &amp; Cider'!A:A,1,0)=B674,1,0),0)</f>
        <v>0</v>
      </c>
      <c r="Q674">
        <f>IFERROR(IF(VLOOKUP($B674,Wines!$A:$A,1,0)=$B674,1,0),0)</f>
        <v>1</v>
      </c>
      <c r="R674">
        <f>IFERROR(IF(VLOOKUP($B674,Spirits!$A:$A,1,0)=$B674,1,0),0)</f>
        <v>0</v>
      </c>
      <c r="S674" s="7">
        <f t="shared" si="11"/>
        <v>1</v>
      </c>
      <c r="U674" t="e">
        <f>VLOOKUP(B674,'Packaged Beer &amp; Cider'!$A$4:$A$28,1,FALSE)</f>
        <v>#N/A</v>
      </c>
    </row>
    <row r="675" spans="1:21" x14ac:dyDescent="0.25">
      <c r="A675">
        <v>11413</v>
      </c>
      <c r="B675" t="s">
        <v>989</v>
      </c>
      <c r="C675">
        <v>69316</v>
      </c>
      <c r="D675" t="s">
        <v>990</v>
      </c>
      <c r="E675">
        <v>12.5</v>
      </c>
      <c r="F675" t="s">
        <v>991</v>
      </c>
      <c r="G675">
        <v>0.75</v>
      </c>
      <c r="I675">
        <v>6.15</v>
      </c>
      <c r="J675" t="s">
        <v>621</v>
      </c>
      <c r="K675">
        <v>3.69</v>
      </c>
      <c r="O675">
        <v>4.05</v>
      </c>
      <c r="P675">
        <f>IFERROR(IF(VLOOKUP(B675,'Packaged Beer &amp; Cider'!A:A,1,0)=B675,1,0),0)</f>
        <v>0</v>
      </c>
      <c r="Q675">
        <f>IFERROR(IF(VLOOKUP($B675,Wines!$A:$A,1,0)=$B675,1,0),0)</f>
        <v>1</v>
      </c>
      <c r="R675">
        <f>IFERROR(IF(VLOOKUP($B675,Spirits!$A:$A,1,0)=$B675,1,0),0)</f>
        <v>0</v>
      </c>
      <c r="S675" s="7">
        <f t="shared" si="11"/>
        <v>1</v>
      </c>
      <c r="U675" t="e">
        <f>VLOOKUP(B675,'Packaged Beer &amp; Cider'!$A$4:$A$28,1,FALSE)</f>
        <v>#N/A</v>
      </c>
    </row>
    <row r="676" spans="1:21" x14ac:dyDescent="0.25">
      <c r="A676">
        <v>8270</v>
      </c>
      <c r="B676" t="s">
        <v>927</v>
      </c>
      <c r="C676">
        <v>47599</v>
      </c>
      <c r="D676" t="s">
        <v>928</v>
      </c>
      <c r="E676">
        <v>14</v>
      </c>
      <c r="F676" t="s">
        <v>632</v>
      </c>
      <c r="G676">
        <v>0.75</v>
      </c>
      <c r="I676">
        <v>6.89</v>
      </c>
      <c r="J676" t="s">
        <v>621</v>
      </c>
      <c r="K676">
        <v>4.34</v>
      </c>
      <c r="O676">
        <v>4.7</v>
      </c>
      <c r="P676">
        <f>IFERROR(IF(VLOOKUP(B676,'Packaged Beer &amp; Cider'!A:A,1,0)=B676,1,0),0)</f>
        <v>0</v>
      </c>
      <c r="Q676">
        <f>IFERROR(IF(VLOOKUP($B676,Wines!$A:$A,1,0)=$B676,1,0),0)</f>
        <v>1</v>
      </c>
      <c r="R676">
        <f>IFERROR(IF(VLOOKUP($B676,Spirits!$A:$A,1,0)=$B676,1,0),0)</f>
        <v>0</v>
      </c>
      <c r="S676" s="7">
        <f t="shared" si="11"/>
        <v>1</v>
      </c>
      <c r="U676" t="e">
        <f>VLOOKUP(B676,'Packaged Beer &amp; Cider'!$A$4:$A$28,1,FALSE)</f>
        <v>#N/A</v>
      </c>
    </row>
    <row r="677" spans="1:21" x14ac:dyDescent="0.25">
      <c r="A677">
        <v>11379</v>
      </c>
      <c r="B677" t="s">
        <v>977</v>
      </c>
      <c r="C677">
        <v>76759</v>
      </c>
      <c r="D677" t="s">
        <v>978</v>
      </c>
      <c r="E677">
        <v>14</v>
      </c>
      <c r="F677" t="s">
        <v>690</v>
      </c>
      <c r="G677">
        <v>0.75</v>
      </c>
      <c r="I677">
        <v>16.66</v>
      </c>
      <c r="J677" t="s">
        <v>621</v>
      </c>
      <c r="K677">
        <v>10.6</v>
      </c>
      <c r="O677">
        <v>10.959999999999999</v>
      </c>
      <c r="P677">
        <f>IFERROR(IF(VLOOKUP(B677,'Packaged Beer &amp; Cider'!A:A,1,0)=B677,1,0),0)</f>
        <v>0</v>
      </c>
      <c r="Q677">
        <f>IFERROR(IF(VLOOKUP($B677,Wines!$A:$A,1,0)=$B677,1,0),0)</f>
        <v>1</v>
      </c>
      <c r="R677">
        <f>IFERROR(IF(VLOOKUP($B677,Spirits!$A:$A,1,0)=$B677,1,0),0)</f>
        <v>0</v>
      </c>
      <c r="S677" s="7">
        <f t="shared" si="11"/>
        <v>1</v>
      </c>
      <c r="U677" t="e">
        <f>VLOOKUP(B677,'Packaged Beer &amp; Cider'!$A$4:$A$28,1,FALSE)</f>
        <v>#N/A</v>
      </c>
    </row>
    <row r="678" spans="1:21" x14ac:dyDescent="0.25">
      <c r="A678">
        <v>5198</v>
      </c>
      <c r="B678" t="s">
        <v>782</v>
      </c>
      <c r="C678">
        <v>16734</v>
      </c>
      <c r="D678" t="s">
        <v>783</v>
      </c>
      <c r="E678">
        <v>12.5</v>
      </c>
      <c r="F678" t="s">
        <v>690</v>
      </c>
      <c r="G678">
        <v>0.75</v>
      </c>
      <c r="I678">
        <v>8.27</v>
      </c>
      <c r="J678" t="s">
        <v>621</v>
      </c>
      <c r="K678">
        <v>5.05</v>
      </c>
      <c r="O678">
        <v>5.41</v>
      </c>
      <c r="P678">
        <f>IFERROR(IF(VLOOKUP(B678,'Packaged Beer &amp; Cider'!A:A,1,0)=B678,1,0),0)</f>
        <v>0</v>
      </c>
      <c r="Q678">
        <f>IFERROR(IF(VLOOKUP($B678,Wines!$A:$A,1,0)=$B678,1,0),0)</f>
        <v>1</v>
      </c>
      <c r="R678">
        <f>IFERROR(IF(VLOOKUP($B678,Spirits!$A:$A,1,0)=$B678,1,0),0)</f>
        <v>0</v>
      </c>
      <c r="S678" s="7">
        <f t="shared" si="11"/>
        <v>1</v>
      </c>
      <c r="U678" t="e">
        <f>VLOOKUP(B678,'Packaged Beer &amp; Cider'!$A$4:$A$28,1,FALSE)</f>
        <v>#N/A</v>
      </c>
    </row>
    <row r="679" spans="1:21" x14ac:dyDescent="0.25">
      <c r="A679">
        <v>1196</v>
      </c>
      <c r="B679" t="s">
        <v>713</v>
      </c>
      <c r="C679">
        <v>3059</v>
      </c>
      <c r="D679" t="s">
        <v>714</v>
      </c>
      <c r="E679">
        <v>8.5</v>
      </c>
      <c r="F679" t="s">
        <v>715</v>
      </c>
      <c r="G679">
        <v>0.75</v>
      </c>
      <c r="I679">
        <v>6.75</v>
      </c>
      <c r="J679" t="s">
        <v>621</v>
      </c>
      <c r="K679">
        <v>3.75</v>
      </c>
      <c r="O679">
        <v>4.1100000000000003</v>
      </c>
      <c r="P679">
        <f>IFERROR(IF(VLOOKUP(B679,'Packaged Beer &amp; Cider'!A:A,1,0)=B679,1,0),0)</f>
        <v>0</v>
      </c>
      <c r="Q679">
        <f>IFERROR(IF(VLOOKUP($B679,Wines!$A:$A,1,0)=$B679,1,0),0)</f>
        <v>1</v>
      </c>
      <c r="R679">
        <f>IFERROR(IF(VLOOKUP($B679,Spirits!$A:$A,1,0)=$B679,1,0),0)</f>
        <v>0</v>
      </c>
      <c r="S679" s="7">
        <f t="shared" si="11"/>
        <v>1</v>
      </c>
      <c r="U679" t="e">
        <f>VLOOKUP(B679,'Packaged Beer &amp; Cider'!$A$4:$A$28,1,FALSE)</f>
        <v>#N/A</v>
      </c>
    </row>
    <row r="680" spans="1:21" x14ac:dyDescent="0.25">
      <c r="A680">
        <v>810</v>
      </c>
      <c r="B680" t="s">
        <v>921</v>
      </c>
      <c r="C680">
        <v>3791</v>
      </c>
      <c r="D680" t="s">
        <v>922</v>
      </c>
      <c r="E680">
        <v>11.5</v>
      </c>
      <c r="F680" t="s">
        <v>900</v>
      </c>
      <c r="G680">
        <v>0.75</v>
      </c>
      <c r="I680">
        <v>6.65</v>
      </c>
      <c r="J680" t="s">
        <v>621</v>
      </c>
      <c r="K680">
        <v>3.69</v>
      </c>
      <c r="O680">
        <v>4.05</v>
      </c>
      <c r="P680">
        <f>IFERROR(IF(VLOOKUP(B680,'Packaged Beer &amp; Cider'!A:A,1,0)=B680,1,0),0)</f>
        <v>0</v>
      </c>
      <c r="Q680">
        <f>IFERROR(IF(VLOOKUP($B680,Wines!$A:$A,1,0)=$B680,1,0),0)</f>
        <v>1</v>
      </c>
      <c r="R680">
        <f>IFERROR(IF(VLOOKUP($B680,Spirits!$A:$A,1,0)=$B680,1,0),0)</f>
        <v>0</v>
      </c>
      <c r="S680" s="7">
        <f t="shared" si="11"/>
        <v>1</v>
      </c>
      <c r="U680" t="e">
        <f>VLOOKUP(B680,'Packaged Beer &amp; Cider'!$A$4:$A$28,1,FALSE)</f>
        <v>#N/A</v>
      </c>
    </row>
    <row r="681" spans="1:21" x14ac:dyDescent="0.25">
      <c r="A681">
        <v>5195</v>
      </c>
      <c r="B681" t="s">
        <v>780</v>
      </c>
      <c r="C681">
        <v>47758</v>
      </c>
      <c r="D681" t="s">
        <v>781</v>
      </c>
      <c r="E681">
        <v>12</v>
      </c>
      <c r="F681" t="s">
        <v>690</v>
      </c>
      <c r="G681">
        <v>0.75</v>
      </c>
      <c r="I681">
        <v>6.93</v>
      </c>
      <c r="J681" t="s">
        <v>621</v>
      </c>
      <c r="K681">
        <v>4.1399999999999997</v>
      </c>
      <c r="O681">
        <v>4.5</v>
      </c>
      <c r="P681">
        <f>IFERROR(IF(VLOOKUP(B681,'Packaged Beer &amp; Cider'!A:A,1,0)=B681,1,0),0)</f>
        <v>0</v>
      </c>
      <c r="Q681">
        <f>IFERROR(IF(VLOOKUP($B681,Wines!$A:$A,1,0)=$B681,1,0),0)</f>
        <v>1</v>
      </c>
      <c r="R681">
        <f>IFERROR(IF(VLOOKUP($B681,Spirits!$A:$A,1,0)=$B681,1,0),0)</f>
        <v>0</v>
      </c>
      <c r="S681" s="7">
        <f t="shared" si="11"/>
        <v>1</v>
      </c>
      <c r="U681" t="e">
        <f>VLOOKUP(B681,'Packaged Beer &amp; Cider'!$A$4:$A$28,1,FALSE)</f>
        <v>#N/A</v>
      </c>
    </row>
    <row r="682" spans="1:21" x14ac:dyDescent="0.25">
      <c r="A682">
        <v>5499</v>
      </c>
      <c r="B682" t="s">
        <v>793</v>
      </c>
      <c r="C682">
        <v>47757</v>
      </c>
      <c r="D682" t="s">
        <v>794</v>
      </c>
      <c r="E682">
        <v>12</v>
      </c>
      <c r="F682" t="s">
        <v>690</v>
      </c>
      <c r="G682">
        <v>0.75</v>
      </c>
      <c r="I682">
        <v>7.26</v>
      </c>
      <c r="J682" t="s">
        <v>621</v>
      </c>
      <c r="K682">
        <v>4.22</v>
      </c>
      <c r="O682">
        <v>4.58</v>
      </c>
      <c r="P682">
        <f>IFERROR(IF(VLOOKUP(B682,'Packaged Beer &amp; Cider'!A:A,1,0)=B682,1,0),0)</f>
        <v>0</v>
      </c>
      <c r="Q682">
        <f>IFERROR(IF(VLOOKUP($B682,Wines!$A:$A,1,0)=$B682,1,0),0)</f>
        <v>1</v>
      </c>
      <c r="R682">
        <f>IFERROR(IF(VLOOKUP($B682,Spirits!$A:$A,1,0)=$B682,1,0),0)</f>
        <v>0</v>
      </c>
      <c r="S682" s="7">
        <f t="shared" si="11"/>
        <v>1</v>
      </c>
      <c r="U682" t="e">
        <f>VLOOKUP(B682,'Packaged Beer &amp; Cider'!$A$4:$A$28,1,FALSE)</f>
        <v>#N/A</v>
      </c>
    </row>
    <row r="683" spans="1:21" x14ac:dyDescent="0.25">
      <c r="A683">
        <v>8493</v>
      </c>
      <c r="B683" t="s">
        <v>937</v>
      </c>
      <c r="C683">
        <v>47934</v>
      </c>
      <c r="D683" t="s">
        <v>938</v>
      </c>
      <c r="E683">
        <v>14</v>
      </c>
      <c r="F683" t="s">
        <v>786</v>
      </c>
      <c r="G683">
        <v>0.75</v>
      </c>
      <c r="I683">
        <v>12.44</v>
      </c>
      <c r="J683" t="s">
        <v>621</v>
      </c>
      <c r="K683">
        <v>7.97</v>
      </c>
      <c r="O683">
        <v>8.33</v>
      </c>
      <c r="P683">
        <f>IFERROR(IF(VLOOKUP(B683,'Packaged Beer &amp; Cider'!A:A,1,0)=B683,1,0),0)</f>
        <v>0</v>
      </c>
      <c r="Q683">
        <f>IFERROR(IF(VLOOKUP($B683,Wines!$A:$A,1,0)=$B683,1,0),0)</f>
        <v>1</v>
      </c>
      <c r="R683">
        <f>IFERROR(IF(VLOOKUP($B683,Spirits!$A:$A,1,0)=$B683,1,0),0)</f>
        <v>0</v>
      </c>
      <c r="S683" s="7">
        <f t="shared" si="11"/>
        <v>1</v>
      </c>
      <c r="U683" t="e">
        <f>VLOOKUP(B683,'Packaged Beer &amp; Cider'!$A$4:$A$28,1,FALSE)</f>
        <v>#N/A</v>
      </c>
    </row>
    <row r="684" spans="1:21" x14ac:dyDescent="0.25">
      <c r="A684">
        <v>10424</v>
      </c>
      <c r="B684" t="s">
        <v>657</v>
      </c>
      <c r="C684">
        <v>47643</v>
      </c>
      <c r="D684" t="s">
        <v>658</v>
      </c>
      <c r="E684">
        <v>13.5</v>
      </c>
      <c r="F684" t="s">
        <v>659</v>
      </c>
      <c r="G684">
        <v>0.75</v>
      </c>
      <c r="I684">
        <v>21.65</v>
      </c>
      <c r="J684" t="s">
        <v>621</v>
      </c>
      <c r="K684">
        <v>15.45</v>
      </c>
      <c r="O684">
        <v>15.809999999999999</v>
      </c>
      <c r="P684">
        <f>IFERROR(IF(VLOOKUP(B684,'Packaged Beer &amp; Cider'!A:A,1,0)=B684,1,0),0)</f>
        <v>0</v>
      </c>
      <c r="Q684">
        <f>IFERROR(IF(VLOOKUP($B684,Wines!$A:$A,1,0)=$B684,1,0),0)</f>
        <v>1</v>
      </c>
      <c r="R684">
        <f>IFERROR(IF(VLOOKUP($B684,Spirits!$A:$A,1,0)=$B684,1,0),0)</f>
        <v>0</v>
      </c>
      <c r="S684" s="7">
        <f t="shared" si="11"/>
        <v>1</v>
      </c>
      <c r="U684" t="e">
        <f>VLOOKUP(B684,'Packaged Beer &amp; Cider'!$A$4:$A$28,1,FALSE)</f>
        <v>#N/A</v>
      </c>
    </row>
    <row r="685" spans="1:21" x14ac:dyDescent="0.25">
      <c r="A685">
        <v>4882</v>
      </c>
      <c r="B685" t="s">
        <v>764</v>
      </c>
      <c r="C685">
        <v>47725</v>
      </c>
      <c r="D685" t="s">
        <v>765</v>
      </c>
      <c r="E685">
        <v>13.5</v>
      </c>
      <c r="F685" t="s">
        <v>677</v>
      </c>
      <c r="G685">
        <v>0.75</v>
      </c>
      <c r="I685">
        <v>7.84</v>
      </c>
      <c r="J685" t="s">
        <v>621</v>
      </c>
      <c r="K685">
        <v>4.78</v>
      </c>
      <c r="O685">
        <v>5.1400000000000006</v>
      </c>
      <c r="P685">
        <f>IFERROR(IF(VLOOKUP(B685,'Packaged Beer &amp; Cider'!A:A,1,0)=B685,1,0),0)</f>
        <v>0</v>
      </c>
      <c r="Q685">
        <f>IFERROR(IF(VLOOKUP($B685,Wines!$A:$A,1,0)=$B685,1,0),0)</f>
        <v>1</v>
      </c>
      <c r="R685">
        <f>IFERROR(IF(VLOOKUP($B685,Spirits!$A:$A,1,0)=$B685,1,0),0)</f>
        <v>0</v>
      </c>
      <c r="S685" s="7">
        <f t="shared" si="11"/>
        <v>1</v>
      </c>
      <c r="U685" t="e">
        <f>VLOOKUP(B685,'Packaged Beer &amp; Cider'!$A$4:$A$28,1,FALSE)</f>
        <v>#N/A</v>
      </c>
    </row>
    <row r="686" spans="1:21" x14ac:dyDescent="0.25">
      <c r="A686">
        <v>11488</v>
      </c>
      <c r="B686" t="s">
        <v>994</v>
      </c>
      <c r="C686">
        <v>84292</v>
      </c>
      <c r="D686" t="s">
        <v>995</v>
      </c>
      <c r="E686">
        <v>0.5</v>
      </c>
      <c r="F686" t="s">
        <v>996</v>
      </c>
      <c r="G686">
        <v>0.75</v>
      </c>
      <c r="I686">
        <v>5.0999999999999996</v>
      </c>
      <c r="J686" t="s">
        <v>621</v>
      </c>
      <c r="K686">
        <v>3.09</v>
      </c>
      <c r="O686">
        <v>3.4499999999999997</v>
      </c>
      <c r="P686">
        <f>IFERROR(IF(VLOOKUP(B686,'Packaged Beer &amp; Cider'!A:A,1,0)=B686,1,0),0)</f>
        <v>0</v>
      </c>
      <c r="Q686">
        <f>IFERROR(IF(VLOOKUP($B686,Wines!$A:$A,1,0)=$B686,1,0),0)</f>
        <v>1</v>
      </c>
      <c r="R686">
        <f>IFERROR(IF(VLOOKUP($B686,Spirits!$A:$A,1,0)=$B686,1,0),0)</f>
        <v>0</v>
      </c>
      <c r="S686" s="7">
        <f t="shared" si="11"/>
        <v>1</v>
      </c>
      <c r="U686" t="e">
        <f>VLOOKUP(B686,'Packaged Beer &amp; Cider'!$A$4:$A$28,1,FALSE)</f>
        <v>#N/A</v>
      </c>
    </row>
    <row r="687" spans="1:21" x14ac:dyDescent="0.25">
      <c r="A687">
        <v>11489</v>
      </c>
      <c r="B687" t="s">
        <v>997</v>
      </c>
      <c r="C687">
        <v>84291</v>
      </c>
      <c r="D687" t="s">
        <v>998</v>
      </c>
      <c r="E687">
        <v>0.5</v>
      </c>
      <c r="F687" t="s">
        <v>996</v>
      </c>
      <c r="G687">
        <v>0.75</v>
      </c>
      <c r="I687">
        <v>5.0999999999999996</v>
      </c>
      <c r="J687" t="s">
        <v>621</v>
      </c>
      <c r="K687">
        <v>3.11</v>
      </c>
      <c r="O687">
        <v>3.4699999999999998</v>
      </c>
      <c r="P687">
        <f>IFERROR(IF(VLOOKUP(B687,'Packaged Beer &amp; Cider'!A:A,1,0)=B687,1,0),0)</f>
        <v>0</v>
      </c>
      <c r="Q687">
        <f>IFERROR(IF(VLOOKUP($B687,Wines!$A:$A,1,0)=$B687,1,0),0)</f>
        <v>1</v>
      </c>
      <c r="R687">
        <f>IFERROR(IF(VLOOKUP($B687,Spirits!$A:$A,1,0)=$B687,1,0),0)</f>
        <v>0</v>
      </c>
      <c r="S687" s="7">
        <f t="shared" si="11"/>
        <v>1</v>
      </c>
      <c r="U687" t="e">
        <f>VLOOKUP(B687,'Packaged Beer &amp; Cider'!$A$4:$A$28,1,FALSE)</f>
        <v>#N/A</v>
      </c>
    </row>
    <row r="688" spans="1:21" x14ac:dyDescent="0.25">
      <c r="A688">
        <v>11084</v>
      </c>
      <c r="B688" t="s">
        <v>688</v>
      </c>
      <c r="C688">
        <v>31699</v>
      </c>
      <c r="D688" t="s">
        <v>689</v>
      </c>
      <c r="E688">
        <v>13</v>
      </c>
      <c r="F688" t="s">
        <v>690</v>
      </c>
      <c r="G688">
        <v>0.75</v>
      </c>
      <c r="I688">
        <v>7.2</v>
      </c>
      <c r="J688" t="s">
        <v>621</v>
      </c>
      <c r="K688">
        <v>4.51</v>
      </c>
      <c r="O688">
        <v>4.87</v>
      </c>
      <c r="P688">
        <f>IFERROR(IF(VLOOKUP(B688,'Packaged Beer &amp; Cider'!A:A,1,0)=B688,1,0),0)</f>
        <v>0</v>
      </c>
      <c r="Q688">
        <f>IFERROR(IF(VLOOKUP($B688,Wines!$A:$A,1,0)=$B688,1,0),0)</f>
        <v>1</v>
      </c>
      <c r="R688">
        <f>IFERROR(IF(VLOOKUP($B688,Spirits!$A:$A,1,0)=$B688,1,0),0)</f>
        <v>0</v>
      </c>
      <c r="S688" s="7">
        <f t="shared" si="11"/>
        <v>1</v>
      </c>
      <c r="U688" t="e">
        <f>VLOOKUP(B688,'Packaged Beer &amp; Cider'!$A$4:$A$28,1,FALSE)</f>
        <v>#N/A</v>
      </c>
    </row>
    <row r="689" spans="1:21" x14ac:dyDescent="0.25">
      <c r="A689">
        <v>8277</v>
      </c>
      <c r="B689" t="s">
        <v>955</v>
      </c>
      <c r="C689">
        <v>47928</v>
      </c>
      <c r="D689" t="s">
        <v>956</v>
      </c>
      <c r="E689">
        <v>13</v>
      </c>
      <c r="F689" t="s">
        <v>282</v>
      </c>
      <c r="G689">
        <v>0.75</v>
      </c>
      <c r="I689">
        <v>7.77</v>
      </c>
      <c r="J689" t="s">
        <v>621</v>
      </c>
      <c r="K689">
        <v>4.8099999999999996</v>
      </c>
      <c r="O689">
        <v>5.17</v>
      </c>
      <c r="P689">
        <f>IFERROR(IF(VLOOKUP(B689,'Packaged Beer &amp; Cider'!A:A,1,0)=B689,1,0),0)</f>
        <v>0</v>
      </c>
      <c r="Q689">
        <f>IFERROR(IF(VLOOKUP($B689,Wines!$A:$A,1,0)=$B689,1,0),0)</f>
        <v>1</v>
      </c>
      <c r="R689">
        <f>IFERROR(IF(VLOOKUP($B689,Spirits!$A:$A,1,0)=$B689,1,0),0)</f>
        <v>0</v>
      </c>
      <c r="S689" s="7">
        <f t="shared" si="11"/>
        <v>1</v>
      </c>
      <c r="U689" t="e">
        <f>VLOOKUP(B689,'Packaged Beer &amp; Cider'!$A$4:$A$28,1,FALSE)</f>
        <v>#N/A</v>
      </c>
    </row>
    <row r="690" spans="1:21" x14ac:dyDescent="0.25">
      <c r="A690">
        <v>8268</v>
      </c>
      <c r="B690" t="s">
        <v>953</v>
      </c>
      <c r="C690">
        <v>47600</v>
      </c>
      <c r="D690" t="s">
        <v>954</v>
      </c>
      <c r="E690">
        <v>13.5</v>
      </c>
      <c r="F690" t="s">
        <v>632</v>
      </c>
      <c r="G690">
        <v>0.75</v>
      </c>
      <c r="I690">
        <v>14.67</v>
      </c>
      <c r="J690" t="s">
        <v>621</v>
      </c>
      <c r="K690">
        <v>10.35</v>
      </c>
      <c r="O690">
        <v>10.709999999999999</v>
      </c>
      <c r="P690">
        <f>IFERROR(IF(VLOOKUP(B690,'Packaged Beer &amp; Cider'!A:A,1,0)=B690,1,0),0)</f>
        <v>0</v>
      </c>
      <c r="Q690">
        <f>IFERROR(IF(VLOOKUP($B690,Wines!$A:$A,1,0)=$B690,1,0),0)</f>
        <v>1</v>
      </c>
      <c r="R690">
        <f>IFERROR(IF(VLOOKUP($B690,Spirits!$A:$A,1,0)=$B690,1,0),0)</f>
        <v>0</v>
      </c>
      <c r="S690" s="7">
        <f t="shared" si="11"/>
        <v>1</v>
      </c>
      <c r="U690" t="e">
        <f>VLOOKUP(B690,'Packaged Beer &amp; Cider'!$A$4:$A$28,1,FALSE)</f>
        <v>#N/A</v>
      </c>
    </row>
    <row r="691" spans="1:21" x14ac:dyDescent="0.25">
      <c r="A691">
        <v>5512</v>
      </c>
      <c r="B691" t="s">
        <v>799</v>
      </c>
      <c r="C691">
        <v>47929</v>
      </c>
      <c r="D691" t="s">
        <v>800</v>
      </c>
      <c r="E691">
        <v>13</v>
      </c>
      <c r="F691" t="s">
        <v>637</v>
      </c>
      <c r="G691">
        <v>0.75</v>
      </c>
      <c r="I691">
        <v>6.34</v>
      </c>
      <c r="J691" t="s">
        <v>621</v>
      </c>
      <c r="K691">
        <v>4.05</v>
      </c>
      <c r="O691">
        <v>4.41</v>
      </c>
      <c r="P691">
        <f>IFERROR(IF(VLOOKUP(B691,'Packaged Beer &amp; Cider'!A:A,1,0)=B691,1,0),0)</f>
        <v>0</v>
      </c>
      <c r="Q691">
        <f>IFERROR(IF(VLOOKUP($B691,Wines!$A:$A,1,0)=$B691,1,0),0)</f>
        <v>1</v>
      </c>
      <c r="R691">
        <f>IFERROR(IF(VLOOKUP($B691,Spirits!$A:$A,1,0)=$B691,1,0),0)</f>
        <v>0</v>
      </c>
      <c r="S691" s="7">
        <f t="shared" si="11"/>
        <v>1</v>
      </c>
      <c r="U691" t="e">
        <f>VLOOKUP(B691,'Packaged Beer &amp; Cider'!$A$4:$A$28,1,FALSE)</f>
        <v>#N/A</v>
      </c>
    </row>
    <row r="692" spans="1:21" x14ac:dyDescent="0.25">
      <c r="A692">
        <v>5513</v>
      </c>
      <c r="B692" t="s">
        <v>801</v>
      </c>
      <c r="C692">
        <v>47930</v>
      </c>
      <c r="D692" t="s">
        <v>802</v>
      </c>
      <c r="E692">
        <v>14</v>
      </c>
      <c r="F692" t="s">
        <v>637</v>
      </c>
      <c r="G692">
        <v>0.75</v>
      </c>
      <c r="I692">
        <v>6.34</v>
      </c>
      <c r="J692" t="s">
        <v>621</v>
      </c>
      <c r="K692">
        <v>4.08</v>
      </c>
      <c r="O692">
        <v>4.4400000000000004</v>
      </c>
      <c r="P692">
        <f>IFERROR(IF(VLOOKUP(B692,'Packaged Beer &amp; Cider'!A:A,1,0)=B692,1,0),0)</f>
        <v>0</v>
      </c>
      <c r="Q692">
        <f>IFERROR(IF(VLOOKUP($B692,Wines!$A:$A,1,0)=$B692,1,0),0)</f>
        <v>1</v>
      </c>
      <c r="R692">
        <f>IFERROR(IF(VLOOKUP($B692,Spirits!$A:$A,1,0)=$B692,1,0),0)</f>
        <v>0</v>
      </c>
      <c r="S692" s="7">
        <f t="shared" si="11"/>
        <v>1</v>
      </c>
      <c r="U692" t="e">
        <f>VLOOKUP(B692,'Packaged Beer &amp; Cider'!$A$4:$A$28,1,FALSE)</f>
        <v>#N/A</v>
      </c>
    </row>
    <row r="693" spans="1:21" x14ac:dyDescent="0.25">
      <c r="A693">
        <v>5971</v>
      </c>
      <c r="B693" t="s">
        <v>828</v>
      </c>
      <c r="C693">
        <v>47583</v>
      </c>
      <c r="D693" t="s">
        <v>829</v>
      </c>
      <c r="E693">
        <v>12.5</v>
      </c>
      <c r="F693" t="s">
        <v>637</v>
      </c>
      <c r="G693">
        <v>0.75</v>
      </c>
      <c r="I693">
        <v>8.24</v>
      </c>
      <c r="J693" t="s">
        <v>621</v>
      </c>
      <c r="K693">
        <v>5.09</v>
      </c>
      <c r="O693">
        <v>5.45</v>
      </c>
      <c r="P693">
        <f>IFERROR(IF(VLOOKUP(B693,'Packaged Beer &amp; Cider'!A:A,1,0)=B693,1,0),0)</f>
        <v>0</v>
      </c>
      <c r="Q693">
        <f>IFERROR(IF(VLOOKUP($B693,Wines!$A:$A,1,0)=$B693,1,0),0)</f>
        <v>1</v>
      </c>
      <c r="R693">
        <f>IFERROR(IF(VLOOKUP($B693,Spirits!$A:$A,1,0)=$B693,1,0),0)</f>
        <v>0</v>
      </c>
      <c r="S693" s="7">
        <f t="shared" si="11"/>
        <v>1</v>
      </c>
      <c r="U693" t="e">
        <f>VLOOKUP(B693,'Packaged Beer &amp; Cider'!$A$4:$A$28,1,FALSE)</f>
        <v>#N/A</v>
      </c>
    </row>
    <row r="694" spans="1:21" x14ac:dyDescent="0.25">
      <c r="A694">
        <v>5501</v>
      </c>
      <c r="B694" t="s">
        <v>795</v>
      </c>
      <c r="C694">
        <v>31698</v>
      </c>
      <c r="D694" t="s">
        <v>796</v>
      </c>
      <c r="E694">
        <v>14</v>
      </c>
      <c r="F694" t="s">
        <v>690</v>
      </c>
      <c r="G694">
        <v>0.75</v>
      </c>
      <c r="I694">
        <v>7.2</v>
      </c>
      <c r="J694" t="s">
        <v>621</v>
      </c>
      <c r="K694">
        <v>4.62</v>
      </c>
      <c r="O694">
        <v>4.9800000000000004</v>
      </c>
      <c r="P694">
        <f>IFERROR(IF(VLOOKUP(B694,'Packaged Beer &amp; Cider'!A:A,1,0)=B694,1,0),0)</f>
        <v>0</v>
      </c>
      <c r="Q694">
        <f>IFERROR(IF(VLOOKUP($B694,Wines!$A:$A,1,0)=$B694,1,0),0)</f>
        <v>1</v>
      </c>
      <c r="R694">
        <f>IFERROR(IF(VLOOKUP($B694,Spirits!$A:$A,1,0)=$B694,1,0),0)</f>
        <v>0</v>
      </c>
      <c r="S694" s="7">
        <f t="shared" si="11"/>
        <v>1</v>
      </c>
      <c r="U694" t="e">
        <f>VLOOKUP(B694,'Packaged Beer &amp; Cider'!$A$4:$A$28,1,FALSE)</f>
        <v>#N/A</v>
      </c>
    </row>
    <row r="695" spans="1:21" x14ac:dyDescent="0.25">
      <c r="A695">
        <v>5502</v>
      </c>
      <c r="B695" t="s">
        <v>797</v>
      </c>
      <c r="C695">
        <v>31697</v>
      </c>
      <c r="D695" t="s">
        <v>798</v>
      </c>
      <c r="E695">
        <v>12</v>
      </c>
      <c r="F695" t="s">
        <v>690</v>
      </c>
      <c r="G695">
        <v>0.75</v>
      </c>
      <c r="I695">
        <v>7.2</v>
      </c>
      <c r="J695" t="s">
        <v>621</v>
      </c>
      <c r="K695">
        <v>4.62</v>
      </c>
      <c r="O695">
        <v>4.9800000000000004</v>
      </c>
      <c r="P695">
        <f>IFERROR(IF(VLOOKUP(B695,'Packaged Beer &amp; Cider'!A:A,1,0)=B695,1,0),0)</f>
        <v>0</v>
      </c>
      <c r="Q695">
        <f>IFERROR(IF(VLOOKUP($B695,Wines!$A:$A,1,0)=$B695,1,0),0)</f>
        <v>1</v>
      </c>
      <c r="R695">
        <f>IFERROR(IF(VLOOKUP($B695,Spirits!$A:$A,1,0)=$B695,1,0),0)</f>
        <v>0</v>
      </c>
      <c r="S695" s="7">
        <f t="shared" si="11"/>
        <v>1</v>
      </c>
      <c r="U695" t="e">
        <f>VLOOKUP(B695,'Packaged Beer &amp; Cider'!$A$4:$A$28,1,FALSE)</f>
        <v>#N/A</v>
      </c>
    </row>
    <row r="696" spans="1:21" x14ac:dyDescent="0.25">
      <c r="A696">
        <v>7717</v>
      </c>
      <c r="B696" t="s">
        <v>909</v>
      </c>
      <c r="C696">
        <v>33299</v>
      </c>
      <c r="D696" t="s">
        <v>910</v>
      </c>
      <c r="E696">
        <v>13.5</v>
      </c>
      <c r="F696" t="s">
        <v>690</v>
      </c>
      <c r="G696">
        <v>0.75</v>
      </c>
      <c r="I696">
        <v>7.2</v>
      </c>
      <c r="J696" t="s">
        <v>621</v>
      </c>
      <c r="K696">
        <v>4.62</v>
      </c>
      <c r="O696">
        <v>4.9800000000000004</v>
      </c>
      <c r="P696">
        <f>IFERROR(IF(VLOOKUP(B696,'Packaged Beer &amp; Cider'!A:A,1,0)=B696,1,0),0)</f>
        <v>0</v>
      </c>
      <c r="Q696">
        <f>IFERROR(IF(VLOOKUP($B696,Wines!$A:$A,1,0)=$B696,1,0),0)</f>
        <v>1</v>
      </c>
      <c r="R696">
        <f>IFERROR(IF(VLOOKUP($B696,Spirits!$A:$A,1,0)=$B696,1,0),0)</f>
        <v>0</v>
      </c>
      <c r="S696" s="7">
        <f t="shared" si="11"/>
        <v>1</v>
      </c>
      <c r="U696" t="e">
        <f>VLOOKUP(B696,'Packaged Beer &amp; Cider'!$A$4:$A$28,1,FALSE)</f>
        <v>#N/A</v>
      </c>
    </row>
    <row r="697" spans="1:21" x14ac:dyDescent="0.25">
      <c r="A697">
        <v>11273</v>
      </c>
      <c r="B697" t="s">
        <v>704</v>
      </c>
      <c r="C697">
        <v>51496</v>
      </c>
      <c r="D697" t="s">
        <v>705</v>
      </c>
      <c r="E697">
        <v>14</v>
      </c>
      <c r="F697" t="s">
        <v>706</v>
      </c>
      <c r="G697">
        <v>10</v>
      </c>
      <c r="I697">
        <v>83.91</v>
      </c>
      <c r="J697" t="s">
        <v>621</v>
      </c>
      <c r="K697">
        <v>52.84</v>
      </c>
      <c r="O697">
        <v>57.64</v>
      </c>
      <c r="P697">
        <f>IFERROR(IF(VLOOKUP(B697,'Packaged Beer &amp; Cider'!A:A,1,0)=B697,1,0),0)</f>
        <v>0</v>
      </c>
      <c r="Q697">
        <f>IFERROR(IF(VLOOKUP($B697,Wines!$A:$A,1,0)=$B697,1,0),0)</f>
        <v>1</v>
      </c>
      <c r="R697">
        <f>IFERROR(IF(VLOOKUP($B697,Spirits!$A:$A,1,0)=$B697,1,0),0)</f>
        <v>0</v>
      </c>
      <c r="S697" s="7">
        <f t="shared" si="11"/>
        <v>1</v>
      </c>
      <c r="U697" t="e">
        <f>VLOOKUP(B697,'Packaged Beer &amp; Cider'!$A$4:$A$28,1,FALSE)</f>
        <v>#N/A</v>
      </c>
    </row>
    <row r="698" spans="1:21" x14ac:dyDescent="0.25">
      <c r="A698">
        <v>10954</v>
      </c>
      <c r="B698" t="s">
        <v>961</v>
      </c>
      <c r="C698">
        <v>56315</v>
      </c>
      <c r="D698" t="s">
        <v>962</v>
      </c>
      <c r="E698">
        <v>10.5</v>
      </c>
      <c r="F698" t="s">
        <v>690</v>
      </c>
      <c r="G698">
        <v>0.75</v>
      </c>
      <c r="I698">
        <v>6.45</v>
      </c>
      <c r="J698" t="s">
        <v>621</v>
      </c>
      <c r="K698">
        <v>3.94</v>
      </c>
      <c r="O698">
        <v>4.3</v>
      </c>
      <c r="P698">
        <f>IFERROR(IF(VLOOKUP(B698,'Packaged Beer &amp; Cider'!A:A,1,0)=B698,1,0),0)</f>
        <v>0</v>
      </c>
      <c r="Q698">
        <f>IFERROR(IF(VLOOKUP($B698,Wines!$A:$A,1,0)=$B698,1,0),0)</f>
        <v>1</v>
      </c>
      <c r="R698">
        <f>IFERROR(IF(VLOOKUP($B698,Spirits!$A:$A,1,0)=$B698,1,0),0)</f>
        <v>0</v>
      </c>
      <c r="S698" s="7">
        <f t="shared" si="11"/>
        <v>1</v>
      </c>
      <c r="U698" t="e">
        <f>VLOOKUP(B698,'Packaged Beer &amp; Cider'!$A$4:$A$28,1,FALSE)</f>
        <v>#N/A</v>
      </c>
    </row>
    <row r="699" spans="1:21" x14ac:dyDescent="0.25">
      <c r="A699">
        <v>816</v>
      </c>
      <c r="B699" t="s">
        <v>923</v>
      </c>
      <c r="C699">
        <v>1547</v>
      </c>
      <c r="D699" t="s">
        <v>924</v>
      </c>
      <c r="E699">
        <v>9</v>
      </c>
      <c r="F699" t="s">
        <v>2045</v>
      </c>
      <c r="G699">
        <v>0.75</v>
      </c>
      <c r="I699">
        <v>7.51</v>
      </c>
      <c r="J699" t="s">
        <v>621</v>
      </c>
      <c r="K699">
        <v>4.1399999999999997</v>
      </c>
      <c r="O699">
        <v>4.5</v>
      </c>
      <c r="P699">
        <f>IFERROR(IF(VLOOKUP(B699,'Packaged Beer &amp; Cider'!A:A,1,0)=B699,1,0),0)</f>
        <v>0</v>
      </c>
      <c r="Q699">
        <f>IFERROR(IF(VLOOKUP($B699,Wines!$A:$A,1,0)=$B699,1,0),0)</f>
        <v>1</v>
      </c>
      <c r="R699">
        <f>IFERROR(IF(VLOOKUP($B699,Spirits!$A:$A,1,0)=$B699,1,0),0)</f>
        <v>0</v>
      </c>
      <c r="S699" s="7">
        <f t="shared" si="11"/>
        <v>1</v>
      </c>
      <c r="U699" t="e">
        <f>VLOOKUP(B699,'Packaged Beer &amp; Cider'!$A$4:$A$28,1,FALSE)</f>
        <v>#N/A</v>
      </c>
    </row>
    <row r="700" spans="1:21" x14ac:dyDescent="0.25">
      <c r="A700">
        <v>1523</v>
      </c>
      <c r="B700" t="s">
        <v>716</v>
      </c>
      <c r="C700">
        <v>33939</v>
      </c>
      <c r="D700" t="s">
        <v>717</v>
      </c>
      <c r="E700">
        <v>9</v>
      </c>
      <c r="F700" t="s">
        <v>2045</v>
      </c>
      <c r="G700">
        <v>4.4880000000000004</v>
      </c>
      <c r="I700">
        <v>49.57</v>
      </c>
      <c r="J700" t="s">
        <v>621</v>
      </c>
      <c r="K700">
        <v>27.96</v>
      </c>
      <c r="O700">
        <v>30.114240000000002</v>
      </c>
      <c r="P700">
        <f>IFERROR(IF(VLOOKUP(B700,'Packaged Beer &amp; Cider'!A:A,1,0)=B700,1,0),0)</f>
        <v>0</v>
      </c>
      <c r="Q700">
        <f>IFERROR(IF(VLOOKUP($B700,Wines!$A:$A,1,0)=$B700,1,0),0)</f>
        <v>1</v>
      </c>
      <c r="R700">
        <f>IFERROR(IF(VLOOKUP($B700,Spirits!$A:$A,1,0)=$B700,1,0),0)</f>
        <v>0</v>
      </c>
      <c r="S700" s="7">
        <f t="shared" si="11"/>
        <v>1</v>
      </c>
      <c r="U700" t="e">
        <f>VLOOKUP(B700,'Packaged Beer &amp; Cider'!$A$4:$A$28,1,FALSE)</f>
        <v>#N/A</v>
      </c>
    </row>
    <row r="701" spans="1:21" x14ac:dyDescent="0.25">
      <c r="A701">
        <v>5248</v>
      </c>
      <c r="B701" t="s">
        <v>787</v>
      </c>
      <c r="C701">
        <v>47640</v>
      </c>
      <c r="D701" t="s">
        <v>788</v>
      </c>
      <c r="E701">
        <v>13.5</v>
      </c>
      <c r="F701" t="s">
        <v>654</v>
      </c>
      <c r="G701">
        <v>0.75</v>
      </c>
      <c r="I701">
        <v>14.06</v>
      </c>
      <c r="J701" t="s">
        <v>621</v>
      </c>
      <c r="K701">
        <v>10.220000000000001</v>
      </c>
      <c r="O701">
        <v>10.58</v>
      </c>
      <c r="P701">
        <f>IFERROR(IF(VLOOKUP(B701,'Packaged Beer &amp; Cider'!A:A,1,0)=B701,1,0),0)</f>
        <v>0</v>
      </c>
      <c r="Q701">
        <f>IFERROR(IF(VLOOKUP($B701,Wines!$A:$A,1,0)=$B701,1,0),0)</f>
        <v>1</v>
      </c>
      <c r="R701">
        <f>IFERROR(IF(VLOOKUP($B701,Spirits!$A:$A,1,0)=$B701,1,0),0)</f>
        <v>0</v>
      </c>
      <c r="S701" s="7">
        <f t="shared" si="11"/>
        <v>1</v>
      </c>
      <c r="U701" t="e">
        <f>VLOOKUP(B701,'Packaged Beer &amp; Cider'!$A$4:$A$28,1,FALSE)</f>
        <v>#N/A</v>
      </c>
    </row>
    <row r="702" spans="1:21" x14ac:dyDescent="0.25">
      <c r="A702">
        <v>11380</v>
      </c>
      <c r="B702" t="s">
        <v>979</v>
      </c>
      <c r="C702">
        <v>68603</v>
      </c>
      <c r="D702" t="s">
        <v>980</v>
      </c>
      <c r="E702">
        <v>13</v>
      </c>
      <c r="F702" t="s">
        <v>690</v>
      </c>
      <c r="G702">
        <v>0.75</v>
      </c>
      <c r="I702">
        <v>6.19</v>
      </c>
      <c r="J702" t="s">
        <v>621</v>
      </c>
      <c r="K702">
        <v>3.76</v>
      </c>
      <c r="O702">
        <v>4.12</v>
      </c>
      <c r="P702">
        <f>IFERROR(IF(VLOOKUP(B702,'Packaged Beer &amp; Cider'!A:A,1,0)=B702,1,0),0)</f>
        <v>0</v>
      </c>
      <c r="Q702">
        <f>IFERROR(IF(VLOOKUP($B702,Wines!$A:$A,1,0)=$B702,1,0),0)</f>
        <v>1</v>
      </c>
      <c r="R702">
        <f>IFERROR(IF(VLOOKUP($B702,Spirits!$A:$A,1,0)=$B702,1,0),0)</f>
        <v>0</v>
      </c>
      <c r="S702" s="7">
        <f t="shared" si="11"/>
        <v>1</v>
      </c>
      <c r="U702" t="e">
        <f>VLOOKUP(B702,'Packaged Beer &amp; Cider'!$A$4:$A$28,1,FALSE)</f>
        <v>#N/A</v>
      </c>
    </row>
    <row r="703" spans="1:21" x14ac:dyDescent="0.25">
      <c r="A703">
        <v>11383</v>
      </c>
      <c r="B703" t="s">
        <v>985</v>
      </c>
      <c r="C703">
        <v>68602</v>
      </c>
      <c r="D703" t="s">
        <v>986</v>
      </c>
      <c r="E703">
        <v>12</v>
      </c>
      <c r="F703" t="s">
        <v>690</v>
      </c>
      <c r="G703">
        <v>0.75</v>
      </c>
      <c r="I703">
        <v>6.19</v>
      </c>
      <c r="J703" t="s">
        <v>621</v>
      </c>
      <c r="K703">
        <v>3.76</v>
      </c>
      <c r="O703">
        <v>4.12</v>
      </c>
      <c r="P703">
        <f>IFERROR(IF(VLOOKUP(B703,'Packaged Beer &amp; Cider'!A:A,1,0)=B703,1,0),0)</f>
        <v>0</v>
      </c>
      <c r="Q703">
        <f>IFERROR(IF(VLOOKUP($B703,Wines!$A:$A,1,0)=$B703,1,0),0)</f>
        <v>1</v>
      </c>
      <c r="R703">
        <f>IFERROR(IF(VLOOKUP($B703,Spirits!$A:$A,1,0)=$B703,1,0),0)</f>
        <v>0</v>
      </c>
      <c r="S703" s="7">
        <f t="shared" si="11"/>
        <v>1</v>
      </c>
      <c r="U703" t="e">
        <f>VLOOKUP(B703,'Packaged Beer &amp; Cider'!$A$4:$A$28,1,FALSE)</f>
        <v>#N/A</v>
      </c>
    </row>
    <row r="704" spans="1:21" x14ac:dyDescent="0.25">
      <c r="A704">
        <v>11382</v>
      </c>
      <c r="B704" t="s">
        <v>983</v>
      </c>
      <c r="C704">
        <v>68601</v>
      </c>
      <c r="D704" t="s">
        <v>984</v>
      </c>
      <c r="E704">
        <v>12</v>
      </c>
      <c r="F704" t="s">
        <v>690</v>
      </c>
      <c r="G704">
        <v>0.75</v>
      </c>
      <c r="I704">
        <v>6.19</v>
      </c>
      <c r="J704" t="s">
        <v>621</v>
      </c>
      <c r="K704">
        <v>3.76</v>
      </c>
      <c r="O704">
        <v>4.12</v>
      </c>
      <c r="P704">
        <f>IFERROR(IF(VLOOKUP(B704,'Packaged Beer &amp; Cider'!A:A,1,0)=B704,1,0),0)</f>
        <v>0</v>
      </c>
      <c r="Q704">
        <f>IFERROR(IF(VLOOKUP($B704,Wines!$A:$A,1,0)=$B704,1,0),0)</f>
        <v>1</v>
      </c>
      <c r="R704">
        <f>IFERROR(IF(VLOOKUP($B704,Spirits!$A:$A,1,0)=$B704,1,0),0)</f>
        <v>0</v>
      </c>
      <c r="S704" s="7">
        <f t="shared" si="11"/>
        <v>1</v>
      </c>
      <c r="U704" t="e">
        <f>VLOOKUP(B704,'Packaged Beer &amp; Cider'!$A$4:$A$28,1,FALSE)</f>
        <v>#N/A</v>
      </c>
    </row>
    <row r="705" spans="1:21" x14ac:dyDescent="0.25">
      <c r="A705">
        <v>7630</v>
      </c>
      <c r="B705" t="s">
        <v>896</v>
      </c>
      <c r="C705">
        <v>47660</v>
      </c>
      <c r="D705" t="s">
        <v>897</v>
      </c>
      <c r="E705">
        <v>14.5</v>
      </c>
      <c r="F705" t="s">
        <v>670</v>
      </c>
      <c r="G705">
        <v>0.75</v>
      </c>
      <c r="I705">
        <v>11.66</v>
      </c>
      <c r="J705" t="s">
        <v>621</v>
      </c>
      <c r="K705">
        <v>8.19</v>
      </c>
      <c r="O705">
        <v>8.5499999999999989</v>
      </c>
      <c r="P705">
        <f>IFERROR(IF(VLOOKUP(B705,'Packaged Beer &amp; Cider'!A:A,1,0)=B705,1,0),0)</f>
        <v>0</v>
      </c>
      <c r="Q705">
        <f>IFERROR(IF(VLOOKUP($B705,Wines!$A:$A,1,0)=$B705,1,0),0)</f>
        <v>1</v>
      </c>
      <c r="R705">
        <f>IFERROR(IF(VLOOKUP($B705,Spirits!$A:$A,1,0)=$B705,1,0),0)</f>
        <v>0</v>
      </c>
      <c r="S705" s="7">
        <f t="shared" si="11"/>
        <v>1</v>
      </c>
      <c r="U705" t="e">
        <f>VLOOKUP(B705,'Packaged Beer &amp; Cider'!$A$4:$A$28,1,FALSE)</f>
        <v>#N/A</v>
      </c>
    </row>
    <row r="706" spans="1:21" x14ac:dyDescent="0.25">
      <c r="A706">
        <v>10194</v>
      </c>
      <c r="B706" t="s">
        <v>635</v>
      </c>
      <c r="C706">
        <v>47967</v>
      </c>
      <c r="D706" t="s">
        <v>636</v>
      </c>
      <c r="E706">
        <v>13.5</v>
      </c>
      <c r="F706" t="s">
        <v>637</v>
      </c>
      <c r="G706">
        <v>0.75</v>
      </c>
      <c r="I706">
        <v>5.97</v>
      </c>
      <c r="J706" t="s">
        <v>621</v>
      </c>
      <c r="K706">
        <v>3.69</v>
      </c>
      <c r="O706">
        <v>4.05</v>
      </c>
      <c r="P706">
        <f>IFERROR(IF(VLOOKUP(B706,'Packaged Beer &amp; Cider'!A:A,1,0)=B706,1,0),0)</f>
        <v>0</v>
      </c>
      <c r="Q706">
        <f>IFERROR(IF(VLOOKUP($B706,Wines!$A:$A,1,0)=$B706,1,0),0)</f>
        <v>1</v>
      </c>
      <c r="R706">
        <f>IFERROR(IF(VLOOKUP($B706,Spirits!$A:$A,1,0)=$B706,1,0),0)</f>
        <v>0</v>
      </c>
      <c r="S706" s="7">
        <f t="shared" si="11"/>
        <v>1</v>
      </c>
      <c r="U706" t="e">
        <f>VLOOKUP(B706,'Packaged Beer &amp; Cider'!$A$4:$A$28,1,FALSE)</f>
        <v>#N/A</v>
      </c>
    </row>
    <row r="707" spans="1:21" x14ac:dyDescent="0.25">
      <c r="A707">
        <v>10195</v>
      </c>
      <c r="B707" t="s">
        <v>638</v>
      </c>
      <c r="C707">
        <v>47970</v>
      </c>
      <c r="D707" t="s">
        <v>639</v>
      </c>
      <c r="E707">
        <v>12.5</v>
      </c>
      <c r="F707" t="s">
        <v>637</v>
      </c>
      <c r="G707">
        <v>0.75</v>
      </c>
      <c r="I707">
        <v>5.97</v>
      </c>
      <c r="J707" t="s">
        <v>621</v>
      </c>
      <c r="K707">
        <v>3.69</v>
      </c>
      <c r="O707">
        <v>4.05</v>
      </c>
      <c r="P707">
        <f>IFERROR(IF(VLOOKUP(B707,'Packaged Beer &amp; Cider'!A:A,1,0)=B707,1,0),0)</f>
        <v>0</v>
      </c>
      <c r="Q707">
        <f>IFERROR(IF(VLOOKUP($B707,Wines!$A:$A,1,0)=$B707,1,0),0)</f>
        <v>1</v>
      </c>
      <c r="R707">
        <f>IFERROR(IF(VLOOKUP($B707,Spirits!$A:$A,1,0)=$B707,1,0),0)</f>
        <v>0</v>
      </c>
      <c r="S707" s="7">
        <f t="shared" si="11"/>
        <v>1</v>
      </c>
      <c r="U707" t="e">
        <f>VLOOKUP(B707,'Packaged Beer &amp; Cider'!$A$4:$A$28,1,FALSE)</f>
        <v>#N/A</v>
      </c>
    </row>
    <row r="708" spans="1:21" x14ac:dyDescent="0.25">
      <c r="A708">
        <v>10196</v>
      </c>
      <c r="B708" t="s">
        <v>640</v>
      </c>
      <c r="C708">
        <v>47968</v>
      </c>
      <c r="D708" t="s">
        <v>641</v>
      </c>
      <c r="E708">
        <v>13</v>
      </c>
      <c r="F708" t="s">
        <v>637</v>
      </c>
      <c r="G708">
        <v>0.75</v>
      </c>
      <c r="I708">
        <v>5.97</v>
      </c>
      <c r="J708" t="s">
        <v>621</v>
      </c>
      <c r="K708">
        <v>3.69</v>
      </c>
      <c r="O708">
        <v>4.05</v>
      </c>
      <c r="P708">
        <f>IFERROR(IF(VLOOKUP(B708,'Packaged Beer &amp; Cider'!A:A,1,0)=B708,1,0),0)</f>
        <v>0</v>
      </c>
      <c r="Q708">
        <f>IFERROR(IF(VLOOKUP($B708,Wines!$A:$A,1,0)=$B708,1,0),0)</f>
        <v>1</v>
      </c>
      <c r="R708">
        <f>IFERROR(IF(VLOOKUP($B708,Spirits!$A:$A,1,0)=$B708,1,0),0)</f>
        <v>0</v>
      </c>
      <c r="S708" s="7">
        <f t="shared" si="11"/>
        <v>1</v>
      </c>
      <c r="U708" t="e">
        <f>VLOOKUP(B708,'Packaged Beer &amp; Cider'!$A$4:$A$28,1,FALSE)</f>
        <v>#N/A</v>
      </c>
    </row>
    <row r="709" spans="1:21" x14ac:dyDescent="0.25">
      <c r="A709">
        <v>10921</v>
      </c>
      <c r="B709" t="s">
        <v>668</v>
      </c>
      <c r="C709">
        <v>55714</v>
      </c>
      <c r="D709" t="s">
        <v>669</v>
      </c>
      <c r="E709">
        <v>14</v>
      </c>
      <c r="F709" t="s">
        <v>670</v>
      </c>
      <c r="G709">
        <v>0.75</v>
      </c>
      <c r="I709">
        <v>10.17</v>
      </c>
      <c r="J709" t="s">
        <v>621</v>
      </c>
      <c r="K709">
        <v>6.4</v>
      </c>
      <c r="O709">
        <v>6.7600000000000007</v>
      </c>
      <c r="P709">
        <f>IFERROR(IF(VLOOKUP(B709,'Packaged Beer &amp; Cider'!A:A,1,0)=B709,1,0),0)</f>
        <v>0</v>
      </c>
      <c r="Q709">
        <f>IFERROR(IF(VLOOKUP($B709,Wines!$A:$A,1,0)=$B709,1,0),0)</f>
        <v>1</v>
      </c>
      <c r="R709">
        <f>IFERROR(IF(VLOOKUP($B709,Spirits!$A:$A,1,0)=$B709,1,0),0)</f>
        <v>0</v>
      </c>
      <c r="S709" s="7">
        <f t="shared" si="11"/>
        <v>1</v>
      </c>
      <c r="U709" t="e">
        <f>VLOOKUP(B709,'Packaged Beer &amp; Cider'!$A$4:$A$28,1,FALSE)</f>
        <v>#N/A</v>
      </c>
    </row>
    <row r="710" spans="1:21" x14ac:dyDescent="0.25">
      <c r="A710">
        <v>7345</v>
      </c>
      <c r="B710" t="s">
        <v>886</v>
      </c>
      <c r="C710">
        <v>49014</v>
      </c>
      <c r="D710" t="s">
        <v>887</v>
      </c>
      <c r="E710">
        <v>14</v>
      </c>
      <c r="F710" t="s">
        <v>654</v>
      </c>
      <c r="G710">
        <v>0.75</v>
      </c>
      <c r="I710">
        <v>15.16</v>
      </c>
      <c r="J710" t="s">
        <v>621</v>
      </c>
      <c r="K710">
        <v>10.31</v>
      </c>
      <c r="O710">
        <v>10.67</v>
      </c>
      <c r="P710">
        <f>IFERROR(IF(VLOOKUP(B710,'Packaged Beer &amp; Cider'!A:A,1,0)=B710,1,0),0)</f>
        <v>0</v>
      </c>
      <c r="Q710">
        <f>IFERROR(IF(VLOOKUP($B710,Wines!$A:$A,1,0)=$B710,1,0),0)</f>
        <v>1</v>
      </c>
      <c r="R710">
        <f>IFERROR(IF(VLOOKUP($B710,Spirits!$A:$A,1,0)=$B710,1,0),0)</f>
        <v>0</v>
      </c>
      <c r="S710" s="7">
        <f t="shared" si="11"/>
        <v>1</v>
      </c>
      <c r="U710" t="e">
        <f>VLOOKUP(B710,'Packaged Beer &amp; Cider'!$A$4:$A$28,1,FALSE)</f>
        <v>#N/A</v>
      </c>
    </row>
    <row r="711" spans="1:21" x14ac:dyDescent="0.25">
      <c r="A711">
        <v>11381</v>
      </c>
      <c r="B711" t="s">
        <v>981</v>
      </c>
      <c r="C711">
        <v>41076</v>
      </c>
      <c r="D711" t="s">
        <v>982</v>
      </c>
      <c r="E711">
        <v>12.5</v>
      </c>
      <c r="F711" t="s">
        <v>690</v>
      </c>
      <c r="G711">
        <v>0.75</v>
      </c>
      <c r="I711">
        <v>8.33</v>
      </c>
      <c r="J711" t="s">
        <v>621</v>
      </c>
      <c r="K711">
        <v>5.17</v>
      </c>
      <c r="O711">
        <v>5.4300000000000006</v>
      </c>
      <c r="P711">
        <f>IFERROR(IF(VLOOKUP(B711,'Packaged Beer &amp; Cider'!A:A,1,0)=B711,1,0),0)</f>
        <v>0</v>
      </c>
      <c r="Q711">
        <f>IFERROR(IF(VLOOKUP($B711,Wines!$A:$A,1,0)=$B711,1,0),0)</f>
        <v>1</v>
      </c>
      <c r="R711">
        <f>IFERROR(IF(VLOOKUP($B711,Spirits!$A:$A,1,0)=$B711,1,0),0)</f>
        <v>0</v>
      </c>
      <c r="S711" s="7">
        <f t="shared" si="11"/>
        <v>1</v>
      </c>
      <c r="U711" t="e">
        <f>VLOOKUP(B711,'Packaged Beer &amp; Cider'!$A$4:$A$28,1,FALSE)</f>
        <v>#N/A</v>
      </c>
    </row>
    <row r="712" spans="1:21" x14ac:dyDescent="0.25">
      <c r="A712">
        <v>5542</v>
      </c>
      <c r="B712" t="s">
        <v>805</v>
      </c>
      <c r="C712">
        <v>47663</v>
      </c>
      <c r="D712" t="s">
        <v>806</v>
      </c>
      <c r="E712">
        <v>12</v>
      </c>
      <c r="F712" t="s">
        <v>654</v>
      </c>
      <c r="G712">
        <v>0.75</v>
      </c>
      <c r="I712">
        <v>9.58</v>
      </c>
      <c r="J712" t="s">
        <v>621</v>
      </c>
      <c r="K712">
        <v>6.47</v>
      </c>
      <c r="O712">
        <v>6.83</v>
      </c>
      <c r="P712">
        <f>IFERROR(IF(VLOOKUP(B712,'Packaged Beer &amp; Cider'!A:A,1,0)=B712,1,0),0)</f>
        <v>0</v>
      </c>
      <c r="Q712">
        <f>IFERROR(IF(VLOOKUP($B712,Wines!$A:$A,1,0)=$B712,1,0),0)</f>
        <v>1</v>
      </c>
      <c r="R712">
        <f>IFERROR(IF(VLOOKUP($B712,Spirits!$A:$A,1,0)=$B712,1,0),0)</f>
        <v>0</v>
      </c>
      <c r="S712" s="7">
        <f t="shared" si="11"/>
        <v>1</v>
      </c>
      <c r="U712" t="e">
        <f>VLOOKUP(B712,'Packaged Beer &amp; Cider'!$A$4:$A$28,1,FALSE)</f>
        <v>#N/A</v>
      </c>
    </row>
    <row r="713" spans="1:21" x14ac:dyDescent="0.25">
      <c r="A713">
        <v>11059</v>
      </c>
      <c r="B713" t="s">
        <v>682</v>
      </c>
      <c r="C713">
        <v>57011</v>
      </c>
      <c r="D713" t="s">
        <v>683</v>
      </c>
      <c r="E713">
        <v>12</v>
      </c>
      <c r="F713" t="s">
        <v>637</v>
      </c>
      <c r="G713">
        <v>0.75</v>
      </c>
      <c r="I713">
        <v>5.87</v>
      </c>
      <c r="J713" t="s">
        <v>621</v>
      </c>
      <c r="K713">
        <v>3.42</v>
      </c>
      <c r="O713">
        <v>3.78</v>
      </c>
      <c r="P713">
        <f>IFERROR(IF(VLOOKUP(B713,'Packaged Beer &amp; Cider'!A:A,1,0)=B713,1,0),0)</f>
        <v>0</v>
      </c>
      <c r="Q713">
        <f>IFERROR(IF(VLOOKUP($B713,Wines!$A:$A,1,0)=$B713,1,0),0)</f>
        <v>1</v>
      </c>
      <c r="R713">
        <f>IFERROR(IF(VLOOKUP($B713,Spirits!$A:$A,1,0)=$B713,1,0),0)</f>
        <v>0</v>
      </c>
      <c r="S713" s="7">
        <f t="shared" si="11"/>
        <v>1</v>
      </c>
      <c r="U713" t="e">
        <f>VLOOKUP(B713,'Packaged Beer &amp; Cider'!$A$4:$A$28,1,FALSE)</f>
        <v>#N/A</v>
      </c>
    </row>
    <row r="714" spans="1:21" x14ac:dyDescent="0.25">
      <c r="A714">
        <v>11066</v>
      </c>
      <c r="B714" t="s">
        <v>684</v>
      </c>
      <c r="C714">
        <v>57012</v>
      </c>
      <c r="D714" t="s">
        <v>685</v>
      </c>
      <c r="E714">
        <v>11</v>
      </c>
      <c r="F714" t="s">
        <v>637</v>
      </c>
      <c r="G714">
        <v>0.75</v>
      </c>
      <c r="I714">
        <v>5.87</v>
      </c>
      <c r="J714" t="s">
        <v>621</v>
      </c>
      <c r="K714">
        <v>3.42</v>
      </c>
      <c r="O714">
        <v>3.78</v>
      </c>
      <c r="P714">
        <f>IFERROR(IF(VLOOKUP(B714,'Packaged Beer &amp; Cider'!A:A,1,0)=B714,1,0),0)</f>
        <v>0</v>
      </c>
      <c r="Q714">
        <f>IFERROR(IF(VLOOKUP($B714,Wines!$A:$A,1,0)=$B714,1,0),0)</f>
        <v>1</v>
      </c>
      <c r="R714">
        <f>IFERROR(IF(VLOOKUP($B714,Spirits!$A:$A,1,0)=$B714,1,0),0)</f>
        <v>0</v>
      </c>
      <c r="S714" s="7">
        <f t="shared" si="11"/>
        <v>1</v>
      </c>
      <c r="U714" t="e">
        <f>VLOOKUP(B714,'Packaged Beer &amp; Cider'!$A$4:$A$28,1,FALSE)</f>
        <v>#N/A</v>
      </c>
    </row>
    <row r="715" spans="1:21" x14ac:dyDescent="0.25">
      <c r="A715">
        <v>11067</v>
      </c>
      <c r="B715" t="s">
        <v>686</v>
      </c>
      <c r="C715">
        <v>57013</v>
      </c>
      <c r="D715" t="s">
        <v>687</v>
      </c>
      <c r="E715">
        <v>11</v>
      </c>
      <c r="F715" t="s">
        <v>637</v>
      </c>
      <c r="G715">
        <v>0.75</v>
      </c>
      <c r="I715">
        <v>5.87</v>
      </c>
      <c r="J715" t="s">
        <v>621</v>
      </c>
      <c r="K715">
        <v>3.42</v>
      </c>
      <c r="O715">
        <v>3.78</v>
      </c>
      <c r="P715">
        <f>IFERROR(IF(VLOOKUP(B715,'Packaged Beer &amp; Cider'!A:A,1,0)=B715,1,0),0)</f>
        <v>0</v>
      </c>
      <c r="Q715">
        <f>IFERROR(IF(VLOOKUP($B715,Wines!$A:$A,1,0)=$B715,1,0),0)</f>
        <v>1</v>
      </c>
      <c r="R715">
        <f>IFERROR(IF(VLOOKUP($B715,Spirits!$A:$A,1,0)=$B715,1,0),0)</f>
        <v>0</v>
      </c>
      <c r="S715" s="7">
        <f t="shared" si="11"/>
        <v>1</v>
      </c>
      <c r="U715" t="e">
        <f>VLOOKUP(B715,'Packaged Beer &amp; Cider'!$A$4:$A$28,1,FALSE)</f>
        <v>#N/A</v>
      </c>
    </row>
    <row r="716" spans="1:21" x14ac:dyDescent="0.25">
      <c r="A716">
        <v>5179</v>
      </c>
      <c r="B716" t="s">
        <v>778</v>
      </c>
      <c r="C716">
        <v>47590</v>
      </c>
      <c r="D716" t="s">
        <v>779</v>
      </c>
      <c r="E716">
        <v>13</v>
      </c>
      <c r="F716" t="s">
        <v>637</v>
      </c>
      <c r="G716">
        <v>0.75</v>
      </c>
      <c r="I716">
        <v>6.21</v>
      </c>
      <c r="J716" t="s">
        <v>621</v>
      </c>
      <c r="K716">
        <v>3.88</v>
      </c>
      <c r="O716">
        <v>4.24</v>
      </c>
      <c r="P716">
        <f>IFERROR(IF(VLOOKUP(B716,'Packaged Beer &amp; Cider'!A:A,1,0)=B716,1,0),0)</f>
        <v>0</v>
      </c>
      <c r="Q716">
        <f>IFERROR(IF(VLOOKUP($B716,Wines!$A:$A,1,0)=$B716,1,0),0)</f>
        <v>1</v>
      </c>
      <c r="R716">
        <f>IFERROR(IF(VLOOKUP($B716,Spirits!$A:$A,1,0)=$B716,1,0),0)</f>
        <v>0</v>
      </c>
      <c r="S716" s="7">
        <f t="shared" si="11"/>
        <v>1</v>
      </c>
      <c r="U716" t="e">
        <f>VLOOKUP(B716,'Packaged Beer &amp; Cider'!$A$4:$A$28,1,FALSE)</f>
        <v>#N/A</v>
      </c>
    </row>
    <row r="717" spans="1:21" x14ac:dyDescent="0.25">
      <c r="A717">
        <v>5659</v>
      </c>
      <c r="B717" t="s">
        <v>808</v>
      </c>
      <c r="C717">
        <v>47629</v>
      </c>
      <c r="D717" t="s">
        <v>809</v>
      </c>
      <c r="E717">
        <v>13</v>
      </c>
      <c r="F717" t="s">
        <v>637</v>
      </c>
      <c r="G717">
        <v>4.4880000000000004</v>
      </c>
      <c r="I717">
        <v>41.57</v>
      </c>
      <c r="J717" t="s">
        <v>621</v>
      </c>
      <c r="K717">
        <v>26.13</v>
      </c>
      <c r="O717">
        <v>28.28424</v>
      </c>
      <c r="P717">
        <f>IFERROR(IF(VLOOKUP(B717,'Packaged Beer &amp; Cider'!A:A,1,0)=B717,1,0),0)</f>
        <v>0</v>
      </c>
      <c r="Q717">
        <f>IFERROR(IF(VLOOKUP($B717,Wines!$A:$A,1,0)=$B717,1,0),0)</f>
        <v>1</v>
      </c>
      <c r="R717">
        <f>IFERROR(IF(VLOOKUP($B717,Spirits!$A:$A,1,0)=$B717,1,0),0)</f>
        <v>0</v>
      </c>
      <c r="S717" s="7">
        <f t="shared" si="11"/>
        <v>1</v>
      </c>
      <c r="U717" t="e">
        <f>VLOOKUP(B717,'Packaged Beer &amp; Cider'!$A$4:$A$28,1,FALSE)</f>
        <v>#N/A</v>
      </c>
    </row>
    <row r="718" spans="1:21" x14ac:dyDescent="0.25">
      <c r="A718">
        <v>5660</v>
      </c>
      <c r="B718" t="s">
        <v>810</v>
      </c>
      <c r="C718">
        <v>47630</v>
      </c>
      <c r="D718" t="s">
        <v>811</v>
      </c>
      <c r="E718">
        <v>13</v>
      </c>
      <c r="F718" t="s">
        <v>637</v>
      </c>
      <c r="G718">
        <v>4.4880000000000004</v>
      </c>
      <c r="I718">
        <v>41.57</v>
      </c>
      <c r="J718" t="s">
        <v>621</v>
      </c>
      <c r="K718">
        <v>26.13</v>
      </c>
      <c r="O718">
        <v>28.28424</v>
      </c>
      <c r="P718">
        <f>IFERROR(IF(VLOOKUP(B718,'Packaged Beer &amp; Cider'!A:A,1,0)=B718,1,0),0)</f>
        <v>0</v>
      </c>
      <c r="Q718">
        <f>IFERROR(IF(VLOOKUP($B718,Wines!$A:$A,1,0)=$B718,1,0),0)</f>
        <v>1</v>
      </c>
      <c r="R718">
        <f>IFERROR(IF(VLOOKUP($B718,Spirits!$A:$A,1,0)=$B718,1,0),0)</f>
        <v>0</v>
      </c>
      <c r="S718" s="7">
        <f t="shared" si="11"/>
        <v>1</v>
      </c>
      <c r="U718" t="e">
        <f>VLOOKUP(B718,'Packaged Beer &amp; Cider'!$A$4:$A$28,1,FALSE)</f>
        <v>#N/A</v>
      </c>
    </row>
    <row r="719" spans="1:21" x14ac:dyDescent="0.25">
      <c r="A719">
        <v>6103</v>
      </c>
      <c r="B719" t="s">
        <v>837</v>
      </c>
      <c r="C719">
        <v>47631</v>
      </c>
      <c r="D719" t="s">
        <v>838</v>
      </c>
      <c r="E719">
        <v>13.5</v>
      </c>
      <c r="F719" t="s">
        <v>637</v>
      </c>
      <c r="G719">
        <v>4.4880000000000004</v>
      </c>
      <c r="I719">
        <v>41.57</v>
      </c>
      <c r="J719" t="s">
        <v>621</v>
      </c>
      <c r="K719">
        <v>26.13</v>
      </c>
      <c r="O719">
        <v>28.28424</v>
      </c>
      <c r="P719">
        <f>IFERROR(IF(VLOOKUP(B719,'Packaged Beer &amp; Cider'!A:A,1,0)=B719,1,0),0)</f>
        <v>0</v>
      </c>
      <c r="Q719">
        <f>IFERROR(IF(VLOOKUP($B719,Wines!$A:$A,1,0)=$B719,1,0),0)</f>
        <v>1</v>
      </c>
      <c r="R719">
        <f>IFERROR(IF(VLOOKUP($B719,Spirits!$A:$A,1,0)=$B719,1,0),0)</f>
        <v>0</v>
      </c>
      <c r="S719" s="7">
        <f t="shared" si="11"/>
        <v>1</v>
      </c>
      <c r="U719" t="e">
        <f>VLOOKUP(B719,'Packaged Beer &amp; Cider'!$A$4:$A$28,1,FALSE)</f>
        <v>#N/A</v>
      </c>
    </row>
    <row r="720" spans="1:21" x14ac:dyDescent="0.25">
      <c r="A720">
        <v>7690</v>
      </c>
      <c r="B720" t="s">
        <v>901</v>
      </c>
      <c r="C720">
        <v>47626</v>
      </c>
      <c r="D720" t="s">
        <v>902</v>
      </c>
      <c r="E720">
        <v>13</v>
      </c>
      <c r="F720" t="s">
        <v>637</v>
      </c>
      <c r="G720">
        <v>4.4880000000000004</v>
      </c>
      <c r="I720">
        <v>41.57</v>
      </c>
      <c r="J720" t="s">
        <v>621</v>
      </c>
      <c r="K720">
        <v>26.13</v>
      </c>
      <c r="O720">
        <v>28.28424</v>
      </c>
      <c r="P720">
        <f>IFERROR(IF(VLOOKUP(B720,'Packaged Beer &amp; Cider'!A:A,1,0)=B720,1,0),0)</f>
        <v>0</v>
      </c>
      <c r="Q720">
        <f>IFERROR(IF(VLOOKUP($B720,Wines!$A:$A,1,0)=$B720,1,0),0)</f>
        <v>1</v>
      </c>
      <c r="R720">
        <f>IFERROR(IF(VLOOKUP($B720,Spirits!$A:$A,1,0)=$B720,1,0),0)</f>
        <v>0</v>
      </c>
      <c r="S720" s="7">
        <f t="shared" si="11"/>
        <v>1</v>
      </c>
      <c r="U720" t="e">
        <f>VLOOKUP(B720,'Packaged Beer &amp; Cider'!$A$4:$A$28,1,FALSE)</f>
        <v>#N/A</v>
      </c>
    </row>
    <row r="721" spans="1:21" x14ac:dyDescent="0.25">
      <c r="A721">
        <v>8274</v>
      </c>
      <c r="B721" t="s">
        <v>931</v>
      </c>
      <c r="C721">
        <v>47592</v>
      </c>
      <c r="D721" t="s">
        <v>932</v>
      </c>
      <c r="E721">
        <v>13.5</v>
      </c>
      <c r="F721" t="s">
        <v>637</v>
      </c>
      <c r="G721">
        <v>0.75</v>
      </c>
      <c r="I721">
        <v>7.88</v>
      </c>
      <c r="J721" t="s">
        <v>621</v>
      </c>
      <c r="K721">
        <v>4.9000000000000004</v>
      </c>
      <c r="O721">
        <v>5.2600000000000007</v>
      </c>
      <c r="P721">
        <f>IFERROR(IF(VLOOKUP(B721,'Packaged Beer &amp; Cider'!A:A,1,0)=B721,1,0),0)</f>
        <v>0</v>
      </c>
      <c r="Q721">
        <f>IFERROR(IF(VLOOKUP($B721,Wines!$A:$A,1,0)=$B721,1,0),0)</f>
        <v>1</v>
      </c>
      <c r="R721">
        <f>IFERROR(IF(VLOOKUP($B721,Spirits!$A:$A,1,0)=$B721,1,0),0)</f>
        <v>0</v>
      </c>
      <c r="S721" s="7">
        <f t="shared" si="11"/>
        <v>1</v>
      </c>
      <c r="U721" t="e">
        <f>VLOOKUP(B721,'Packaged Beer &amp; Cider'!$A$4:$A$28,1,FALSE)</f>
        <v>#N/A</v>
      </c>
    </row>
    <row r="722" spans="1:21" x14ac:dyDescent="0.25">
      <c r="A722">
        <v>10415</v>
      </c>
      <c r="B722" t="s">
        <v>650</v>
      </c>
      <c r="C722">
        <v>47593</v>
      </c>
      <c r="D722" t="s">
        <v>651</v>
      </c>
      <c r="E722">
        <v>13</v>
      </c>
      <c r="F722" t="s">
        <v>637</v>
      </c>
      <c r="G722">
        <v>0.75</v>
      </c>
      <c r="I722">
        <v>7.96</v>
      </c>
      <c r="J722" t="s">
        <v>621</v>
      </c>
      <c r="K722">
        <v>4.95</v>
      </c>
      <c r="O722">
        <v>5.3100000000000005</v>
      </c>
      <c r="P722">
        <f>IFERROR(IF(VLOOKUP(B722,'Packaged Beer &amp; Cider'!A:A,1,0)=B722,1,0),0)</f>
        <v>0</v>
      </c>
      <c r="Q722">
        <f>IFERROR(IF(VLOOKUP($B722,Wines!$A:$A,1,0)=$B722,1,0),0)</f>
        <v>1</v>
      </c>
      <c r="R722">
        <f>IFERROR(IF(VLOOKUP($B722,Spirits!$A:$A,1,0)=$B722,1,0),0)</f>
        <v>0</v>
      </c>
      <c r="S722" s="7">
        <f t="shared" si="11"/>
        <v>1</v>
      </c>
      <c r="U722" t="e">
        <f>VLOOKUP(B722,'Packaged Beer &amp; Cider'!$A$4:$A$28,1,FALSE)</f>
        <v>#N/A</v>
      </c>
    </row>
    <row r="723" spans="1:21" x14ac:dyDescent="0.25">
      <c r="A723">
        <v>5017</v>
      </c>
      <c r="B723" t="s">
        <v>770</v>
      </c>
      <c r="C723">
        <v>48002</v>
      </c>
      <c r="D723" t="s">
        <v>771</v>
      </c>
      <c r="E723">
        <v>12</v>
      </c>
      <c r="F723" t="s">
        <v>644</v>
      </c>
      <c r="G723">
        <v>4.4880000000000004</v>
      </c>
      <c r="I723">
        <v>45.53</v>
      </c>
      <c r="J723" t="s">
        <v>621</v>
      </c>
      <c r="K723">
        <v>27.31</v>
      </c>
      <c r="O723">
        <v>29.46424</v>
      </c>
      <c r="P723">
        <f>IFERROR(IF(VLOOKUP(B723,'Packaged Beer &amp; Cider'!A:A,1,0)=B723,1,0),0)</f>
        <v>0</v>
      </c>
      <c r="Q723">
        <f>IFERROR(IF(VLOOKUP($B723,Wines!$A:$A,1,0)=$B723,1,0),0)</f>
        <v>1</v>
      </c>
      <c r="R723">
        <f>IFERROR(IF(VLOOKUP($B723,Spirits!$A:$A,1,0)=$B723,1,0),0)</f>
        <v>0</v>
      </c>
      <c r="S723" s="7">
        <f t="shared" si="11"/>
        <v>1</v>
      </c>
      <c r="U723" t="e">
        <f>VLOOKUP(B723,'Packaged Beer &amp; Cider'!$A$4:$A$28,1,FALSE)</f>
        <v>#N/A</v>
      </c>
    </row>
    <row r="724" spans="1:21" x14ac:dyDescent="0.25">
      <c r="A724">
        <v>5950</v>
      </c>
      <c r="B724" t="s">
        <v>818</v>
      </c>
      <c r="C724">
        <v>47983</v>
      </c>
      <c r="D724" t="s">
        <v>819</v>
      </c>
      <c r="E724">
        <v>13.5</v>
      </c>
      <c r="F724" t="s">
        <v>637</v>
      </c>
      <c r="G724">
        <v>0.75</v>
      </c>
      <c r="I724">
        <v>6.5</v>
      </c>
      <c r="J724" t="s">
        <v>621</v>
      </c>
      <c r="K724">
        <v>4.03</v>
      </c>
      <c r="O724">
        <v>4.3900000000000006</v>
      </c>
      <c r="P724">
        <f>IFERROR(IF(VLOOKUP(B724,'Packaged Beer &amp; Cider'!A:A,1,0)=B724,1,0),0)</f>
        <v>0</v>
      </c>
      <c r="Q724">
        <f>IFERROR(IF(VLOOKUP($B724,Wines!$A:$A,1,0)=$B724,1,0),0)</f>
        <v>1</v>
      </c>
      <c r="R724">
        <f>IFERROR(IF(VLOOKUP($B724,Spirits!$A:$A,1,0)=$B724,1,0),0)</f>
        <v>0</v>
      </c>
      <c r="S724" s="7">
        <f t="shared" si="11"/>
        <v>1</v>
      </c>
      <c r="U724" t="e">
        <f>VLOOKUP(B724,'Packaged Beer &amp; Cider'!$A$4:$A$28,1,FALSE)</f>
        <v>#N/A</v>
      </c>
    </row>
    <row r="725" spans="1:21" x14ac:dyDescent="0.25">
      <c r="A725">
        <v>5951</v>
      </c>
      <c r="B725" t="s">
        <v>820</v>
      </c>
      <c r="C725">
        <v>47979</v>
      </c>
      <c r="D725" t="s">
        <v>821</v>
      </c>
      <c r="E725">
        <v>13.5</v>
      </c>
      <c r="F725" t="s">
        <v>637</v>
      </c>
      <c r="G725">
        <v>0.75</v>
      </c>
      <c r="I725">
        <v>6.5</v>
      </c>
      <c r="J725" t="s">
        <v>621</v>
      </c>
      <c r="K725">
        <v>4.05</v>
      </c>
      <c r="O725">
        <v>4.41</v>
      </c>
      <c r="P725">
        <f>IFERROR(IF(VLOOKUP(B725,'Packaged Beer &amp; Cider'!A:A,1,0)=B725,1,0),0)</f>
        <v>0</v>
      </c>
      <c r="Q725">
        <f>IFERROR(IF(VLOOKUP($B725,Wines!$A:$A,1,0)=$B725,1,0),0)</f>
        <v>1</v>
      </c>
      <c r="R725">
        <f>IFERROR(IF(VLOOKUP($B725,Spirits!$A:$A,1,0)=$B725,1,0),0)</f>
        <v>0</v>
      </c>
      <c r="S725" s="7">
        <f t="shared" si="11"/>
        <v>1</v>
      </c>
      <c r="U725" t="e">
        <f>VLOOKUP(B725,'Packaged Beer &amp; Cider'!$A$4:$A$28,1,FALSE)</f>
        <v>#N/A</v>
      </c>
    </row>
    <row r="726" spans="1:21" x14ac:dyDescent="0.25">
      <c r="A726">
        <v>5952</v>
      </c>
      <c r="B726" t="s">
        <v>822</v>
      </c>
      <c r="C726">
        <v>47981</v>
      </c>
      <c r="D726" t="s">
        <v>823</v>
      </c>
      <c r="E726">
        <v>14</v>
      </c>
      <c r="F726" t="s">
        <v>637</v>
      </c>
      <c r="G726">
        <v>0.75</v>
      </c>
      <c r="I726">
        <v>6.5</v>
      </c>
      <c r="J726" t="s">
        <v>621</v>
      </c>
      <c r="K726">
        <v>4.05</v>
      </c>
      <c r="O726">
        <v>4.41</v>
      </c>
      <c r="P726">
        <f>IFERROR(IF(VLOOKUP(B726,'Packaged Beer &amp; Cider'!A:A,1,0)=B726,1,0),0)</f>
        <v>0</v>
      </c>
      <c r="Q726">
        <f>IFERROR(IF(VLOOKUP($B726,Wines!$A:$A,1,0)=$B726,1,0),0)</f>
        <v>1</v>
      </c>
      <c r="R726">
        <f>IFERROR(IF(VLOOKUP($B726,Spirits!$A:$A,1,0)=$B726,1,0),0)</f>
        <v>0</v>
      </c>
      <c r="S726" s="7">
        <f t="shared" si="11"/>
        <v>1</v>
      </c>
      <c r="U726" t="e">
        <f>VLOOKUP(B726,'Packaged Beer &amp; Cider'!$A$4:$A$28,1,FALSE)</f>
        <v>#N/A</v>
      </c>
    </row>
    <row r="727" spans="1:21" x14ac:dyDescent="0.25">
      <c r="A727">
        <v>4254</v>
      </c>
      <c r="B727" t="s">
        <v>742</v>
      </c>
      <c r="C727">
        <v>47988</v>
      </c>
      <c r="D727" t="s">
        <v>743</v>
      </c>
      <c r="E727">
        <v>13.5</v>
      </c>
      <c r="F727" t="s">
        <v>744</v>
      </c>
      <c r="G727">
        <v>0.75</v>
      </c>
      <c r="I727">
        <v>7.5</v>
      </c>
      <c r="J727" t="s">
        <v>621</v>
      </c>
      <c r="K727">
        <v>4.57</v>
      </c>
      <c r="O727">
        <v>4.9300000000000006</v>
      </c>
      <c r="P727">
        <f>IFERROR(IF(VLOOKUP(B727,'Packaged Beer &amp; Cider'!A:A,1,0)=B727,1,0),0)</f>
        <v>0</v>
      </c>
      <c r="Q727">
        <f>IFERROR(IF(VLOOKUP($B727,Wines!$A:$A,1,0)=$B727,1,0),0)</f>
        <v>1</v>
      </c>
      <c r="R727">
        <f>IFERROR(IF(VLOOKUP($B727,Spirits!$A:$A,1,0)=$B727,1,0),0)</f>
        <v>0</v>
      </c>
      <c r="S727" s="7">
        <f t="shared" si="11"/>
        <v>1</v>
      </c>
      <c r="U727" t="e">
        <f>VLOOKUP(B727,'Packaged Beer &amp; Cider'!$A$4:$A$28,1,FALSE)</f>
        <v>#N/A</v>
      </c>
    </row>
    <row r="728" spans="1:21" x14ac:dyDescent="0.25">
      <c r="A728">
        <v>4255</v>
      </c>
      <c r="B728" t="s">
        <v>745</v>
      </c>
      <c r="C728">
        <v>47985</v>
      </c>
      <c r="D728" t="s">
        <v>746</v>
      </c>
      <c r="E728">
        <v>13</v>
      </c>
      <c r="F728" t="s">
        <v>744</v>
      </c>
      <c r="G728">
        <v>0.75</v>
      </c>
      <c r="I728">
        <v>7.5</v>
      </c>
      <c r="J728" t="s">
        <v>621</v>
      </c>
      <c r="K728">
        <v>4.57</v>
      </c>
      <c r="O728">
        <v>4.9300000000000006</v>
      </c>
      <c r="P728">
        <f>IFERROR(IF(VLOOKUP(B728,'Packaged Beer &amp; Cider'!A:A,1,0)=B728,1,0),0)</f>
        <v>0</v>
      </c>
      <c r="Q728">
        <f>IFERROR(IF(VLOOKUP($B728,Wines!$A:$A,1,0)=$B728,1,0),0)</f>
        <v>1</v>
      </c>
      <c r="R728">
        <f>IFERROR(IF(VLOOKUP($B728,Spirits!$A:$A,1,0)=$B728,1,0),0)</f>
        <v>0</v>
      </c>
      <c r="S728" s="7">
        <f t="shared" si="11"/>
        <v>1</v>
      </c>
      <c r="U728" t="e">
        <f>VLOOKUP(B728,'Packaged Beer &amp; Cider'!$A$4:$A$28,1,FALSE)</f>
        <v>#N/A</v>
      </c>
    </row>
    <row r="729" spans="1:21" x14ac:dyDescent="0.25">
      <c r="A729">
        <v>353</v>
      </c>
      <c r="B729" t="s">
        <v>303</v>
      </c>
      <c r="C729">
        <v>1095</v>
      </c>
      <c r="D729" t="s">
        <v>304</v>
      </c>
      <c r="E729">
        <v>15</v>
      </c>
      <c r="F729" t="s">
        <v>480</v>
      </c>
      <c r="G729">
        <v>0.75</v>
      </c>
      <c r="I729">
        <v>8.06</v>
      </c>
      <c r="J729" t="s">
        <v>174</v>
      </c>
      <c r="K729">
        <v>5.57</v>
      </c>
      <c r="O729">
        <v>5.9300000000000006</v>
      </c>
      <c r="P729">
        <f>IFERROR(IF(VLOOKUP(B729,'Packaged Beer &amp; Cider'!A:A,1,0)=B729,1,0),0)</f>
        <v>0</v>
      </c>
      <c r="Q729">
        <f>IFERROR(IF(VLOOKUP($B729,Wines!$A:$A,1,0)=$B729,1,0),0)</f>
        <v>0</v>
      </c>
      <c r="R729">
        <f>IFERROR(IF(VLOOKUP($B729,Spirits!$A:$A,1,0)=$B729,1,0),0)</f>
        <v>0</v>
      </c>
      <c r="S729" s="7">
        <f t="shared" si="11"/>
        <v>0</v>
      </c>
      <c r="U729" t="e">
        <f>VLOOKUP(B729,'Packaged Beer &amp; Cider'!$A$4:$A$28,1,FALSE)</f>
        <v>#N/A</v>
      </c>
    </row>
    <row r="730" spans="1:21" x14ac:dyDescent="0.25">
      <c r="A730">
        <v>277</v>
      </c>
      <c r="B730" t="s">
        <v>286</v>
      </c>
      <c r="C730">
        <v>1106</v>
      </c>
      <c r="D730" t="s">
        <v>287</v>
      </c>
      <c r="E730">
        <v>15</v>
      </c>
      <c r="F730" t="s">
        <v>1304</v>
      </c>
      <c r="G730">
        <v>0.75</v>
      </c>
      <c r="I730">
        <v>8.49</v>
      </c>
      <c r="J730" t="s">
        <v>174</v>
      </c>
      <c r="K730">
        <v>5.91</v>
      </c>
      <c r="O730">
        <v>6.2700000000000005</v>
      </c>
      <c r="P730">
        <f>IFERROR(IF(VLOOKUP(B730,'Packaged Beer &amp; Cider'!A:A,1,0)=B730,1,0),0)</f>
        <v>0</v>
      </c>
      <c r="Q730">
        <f>IFERROR(IF(VLOOKUP($B730,Wines!$A:$A,1,0)=$B730,1,0),0)</f>
        <v>0</v>
      </c>
      <c r="R730">
        <f>IFERROR(IF(VLOOKUP($B730,Spirits!$A:$A,1,0)=$B730,1,0),0)</f>
        <v>0</v>
      </c>
      <c r="S730" s="7">
        <f t="shared" ref="S730:S793" si="12">SUM(P730:R730)</f>
        <v>0</v>
      </c>
      <c r="U730" t="e">
        <f>VLOOKUP(B730,'Packaged Beer &amp; Cider'!$A$4:$A$28,1,FALSE)</f>
        <v>#N/A</v>
      </c>
    </row>
    <row r="731" spans="1:21" x14ac:dyDescent="0.25">
      <c r="A731">
        <v>658</v>
      </c>
      <c r="B731" t="s">
        <v>325</v>
      </c>
      <c r="C731">
        <v>1103</v>
      </c>
      <c r="D731" t="s">
        <v>326</v>
      </c>
      <c r="E731">
        <v>15</v>
      </c>
      <c r="F731" t="s">
        <v>1304</v>
      </c>
      <c r="G731">
        <v>0.75</v>
      </c>
      <c r="I731">
        <v>8.49</v>
      </c>
      <c r="J731" t="s">
        <v>174</v>
      </c>
      <c r="K731">
        <v>5.91</v>
      </c>
      <c r="O731">
        <v>6.2700000000000005</v>
      </c>
      <c r="P731">
        <f>IFERROR(IF(VLOOKUP(B731,'Packaged Beer &amp; Cider'!A:A,1,0)=B731,1,0),0)</f>
        <v>0</v>
      </c>
      <c r="Q731">
        <f>IFERROR(IF(VLOOKUP($B731,Wines!$A:$A,1,0)=$B731,1,0),0)</f>
        <v>0</v>
      </c>
      <c r="R731">
        <f>IFERROR(IF(VLOOKUP($B731,Spirits!$A:$A,1,0)=$B731,1,0),0)</f>
        <v>0</v>
      </c>
      <c r="S731" s="7">
        <f t="shared" si="12"/>
        <v>0</v>
      </c>
      <c r="U731" t="e">
        <f>VLOOKUP(B731,'Packaged Beer &amp; Cider'!$A$4:$A$28,1,FALSE)</f>
        <v>#N/A</v>
      </c>
    </row>
    <row r="732" spans="1:21" x14ac:dyDescent="0.25">
      <c r="A732">
        <v>660</v>
      </c>
      <c r="B732" t="s">
        <v>327</v>
      </c>
      <c r="C732">
        <v>1101</v>
      </c>
      <c r="D732" t="s">
        <v>328</v>
      </c>
      <c r="E732">
        <v>15</v>
      </c>
      <c r="F732" t="s">
        <v>1304</v>
      </c>
      <c r="G732">
        <v>0.75</v>
      </c>
      <c r="I732">
        <v>8.49</v>
      </c>
      <c r="J732" t="s">
        <v>174</v>
      </c>
      <c r="K732">
        <v>5.27</v>
      </c>
      <c r="O732">
        <v>5.63</v>
      </c>
      <c r="P732">
        <f>IFERROR(IF(VLOOKUP(B732,'Packaged Beer &amp; Cider'!A:A,1,0)=B732,1,0),0)</f>
        <v>0</v>
      </c>
      <c r="Q732">
        <f>IFERROR(IF(VLOOKUP($B732,Wines!$A:$A,1,0)=$B732,1,0),0)</f>
        <v>0</v>
      </c>
      <c r="R732">
        <f>IFERROR(IF(VLOOKUP($B732,Spirits!$A:$A,1,0)=$B732,1,0),0)</f>
        <v>0</v>
      </c>
      <c r="S732" s="7">
        <f t="shared" si="12"/>
        <v>0</v>
      </c>
      <c r="U732" t="e">
        <f>VLOOKUP(B732,'Packaged Beer &amp; Cider'!$A$4:$A$28,1,FALSE)</f>
        <v>#N/A</v>
      </c>
    </row>
    <row r="733" spans="1:21" x14ac:dyDescent="0.25">
      <c r="A733">
        <v>675</v>
      </c>
      <c r="B733" t="s">
        <v>331</v>
      </c>
      <c r="C733">
        <v>21681</v>
      </c>
      <c r="D733" t="s">
        <v>332</v>
      </c>
      <c r="E733">
        <v>40</v>
      </c>
      <c r="F733" t="s">
        <v>173</v>
      </c>
      <c r="G733">
        <v>0.7</v>
      </c>
      <c r="I733">
        <v>17.46</v>
      </c>
      <c r="J733" t="s">
        <v>174</v>
      </c>
      <c r="K733">
        <v>11.88</v>
      </c>
      <c r="O733">
        <v>12.216000000000001</v>
      </c>
      <c r="P733">
        <f>IFERROR(IF(VLOOKUP(B733,'Packaged Beer &amp; Cider'!A:A,1,0)=B733,1,0),0)</f>
        <v>0</v>
      </c>
      <c r="Q733">
        <f>IFERROR(IF(VLOOKUP($B733,Wines!$A:$A,1,0)=$B733,1,0),0)</f>
        <v>0</v>
      </c>
      <c r="R733">
        <f>IFERROR(IF(VLOOKUP($B733,Spirits!$A:$A,1,0)=$B733,1,0),0)</f>
        <v>0</v>
      </c>
      <c r="S733" s="7">
        <f t="shared" si="12"/>
        <v>0</v>
      </c>
      <c r="U733" t="e">
        <f>VLOOKUP(B733,'Packaged Beer &amp; Cider'!$A$4:$A$28,1,FALSE)</f>
        <v>#N/A</v>
      </c>
    </row>
    <row r="734" spans="1:21" x14ac:dyDescent="0.25">
      <c r="A734">
        <v>11137</v>
      </c>
      <c r="B734" t="s">
        <v>579</v>
      </c>
      <c r="C734">
        <v>21678</v>
      </c>
      <c r="D734" t="s">
        <v>580</v>
      </c>
      <c r="E734">
        <v>40</v>
      </c>
      <c r="F734" t="s">
        <v>173</v>
      </c>
      <c r="G734">
        <v>0.7</v>
      </c>
      <c r="I734">
        <v>16.78</v>
      </c>
      <c r="J734" t="s">
        <v>174</v>
      </c>
      <c r="K734">
        <v>13.24</v>
      </c>
      <c r="O734">
        <v>13.576000000000001</v>
      </c>
      <c r="P734">
        <f>IFERROR(IF(VLOOKUP(B734,'Packaged Beer &amp; Cider'!A:A,1,0)=B734,1,0),0)</f>
        <v>0</v>
      </c>
      <c r="Q734">
        <f>IFERROR(IF(VLOOKUP($B734,Wines!$A:$A,1,0)=$B734,1,0),0)</f>
        <v>0</v>
      </c>
      <c r="R734">
        <f>IFERROR(IF(VLOOKUP($B734,Spirits!$A:$A,1,0)=$B734,1,0),0)</f>
        <v>0</v>
      </c>
      <c r="S734" s="7">
        <f t="shared" si="12"/>
        <v>0</v>
      </c>
      <c r="U734" t="e">
        <f>VLOOKUP(B734,'Packaged Beer &amp; Cider'!$A$4:$A$28,1,FALSE)</f>
        <v>#N/A</v>
      </c>
    </row>
    <row r="735" spans="1:21" x14ac:dyDescent="0.25">
      <c r="A735">
        <v>11138</v>
      </c>
      <c r="B735" t="s">
        <v>581</v>
      </c>
      <c r="C735">
        <v>28941</v>
      </c>
      <c r="D735" t="s">
        <v>582</v>
      </c>
      <c r="E735">
        <v>40</v>
      </c>
      <c r="F735" t="s">
        <v>173</v>
      </c>
      <c r="G735">
        <v>0.7</v>
      </c>
      <c r="I735">
        <v>16.78</v>
      </c>
      <c r="J735" t="s">
        <v>174</v>
      </c>
      <c r="K735">
        <v>12.98</v>
      </c>
      <c r="O735">
        <v>13.316000000000001</v>
      </c>
      <c r="P735">
        <f>IFERROR(IF(VLOOKUP(B735,'Packaged Beer &amp; Cider'!A:A,1,0)=B735,1,0),0)</f>
        <v>0</v>
      </c>
      <c r="Q735">
        <f>IFERROR(IF(VLOOKUP($B735,Wines!$A:$A,1,0)=$B735,1,0),0)</f>
        <v>0</v>
      </c>
      <c r="R735">
        <f>IFERROR(IF(VLOOKUP($B735,Spirits!$A:$A,1,0)=$B735,1,0),0)</f>
        <v>0</v>
      </c>
      <c r="S735" s="7">
        <f t="shared" si="12"/>
        <v>0</v>
      </c>
      <c r="U735" t="e">
        <f>VLOOKUP(B735,'Packaged Beer &amp; Cider'!$A$4:$A$28,1,FALSE)</f>
        <v>#N/A</v>
      </c>
    </row>
    <row r="736" spans="1:21" x14ac:dyDescent="0.25">
      <c r="A736">
        <v>11139</v>
      </c>
      <c r="B736" t="s">
        <v>583</v>
      </c>
      <c r="C736">
        <v>28942</v>
      </c>
      <c r="D736" t="s">
        <v>584</v>
      </c>
      <c r="E736">
        <v>40</v>
      </c>
      <c r="F736" t="s">
        <v>173</v>
      </c>
      <c r="G736">
        <v>0.7</v>
      </c>
      <c r="I736">
        <v>16.78</v>
      </c>
      <c r="J736" t="s">
        <v>174</v>
      </c>
      <c r="K736">
        <v>12.98</v>
      </c>
      <c r="O736">
        <v>13.316000000000001</v>
      </c>
      <c r="P736">
        <f>IFERROR(IF(VLOOKUP(B736,'Packaged Beer &amp; Cider'!A:A,1,0)=B736,1,0),0)</f>
        <v>0</v>
      </c>
      <c r="Q736">
        <f>IFERROR(IF(VLOOKUP($B736,Wines!$A:$A,1,0)=$B736,1,0),0)</f>
        <v>0</v>
      </c>
      <c r="R736">
        <f>IFERROR(IF(VLOOKUP($B736,Spirits!$A:$A,1,0)=$B736,1,0),0)</f>
        <v>0</v>
      </c>
      <c r="S736" s="7">
        <f t="shared" si="12"/>
        <v>0</v>
      </c>
      <c r="U736" t="e">
        <f>VLOOKUP(B736,'Packaged Beer &amp; Cider'!$A$4:$A$28,1,FALSE)</f>
        <v>#N/A</v>
      </c>
    </row>
    <row r="737" spans="1:21" x14ac:dyDescent="0.25">
      <c r="A737">
        <v>690</v>
      </c>
      <c r="B737" t="s">
        <v>585</v>
      </c>
      <c r="C737">
        <v>25687</v>
      </c>
      <c r="D737" t="s">
        <v>586</v>
      </c>
      <c r="E737">
        <v>30</v>
      </c>
      <c r="F737" t="s">
        <v>2005</v>
      </c>
      <c r="G737">
        <v>0.7</v>
      </c>
      <c r="I737">
        <v>22.43</v>
      </c>
      <c r="J737" t="s">
        <v>174</v>
      </c>
      <c r="K737">
        <v>14.71</v>
      </c>
      <c r="O737">
        <v>15.046000000000001</v>
      </c>
      <c r="P737">
        <f>IFERROR(IF(VLOOKUP(B737,'Packaged Beer &amp; Cider'!A:A,1,0)=B737,1,0),0)</f>
        <v>0</v>
      </c>
      <c r="Q737">
        <f>IFERROR(IF(VLOOKUP($B737,Wines!$A:$A,1,0)=$B737,1,0),0)</f>
        <v>0</v>
      </c>
      <c r="R737">
        <f>IFERROR(IF(VLOOKUP($B737,Spirits!$A:$A,1,0)=$B737,1,0),0)</f>
        <v>0</v>
      </c>
      <c r="S737" s="7">
        <f t="shared" si="12"/>
        <v>0</v>
      </c>
      <c r="U737" t="e">
        <f>VLOOKUP(B737,'Packaged Beer &amp; Cider'!$A$4:$A$28,1,FALSE)</f>
        <v>#N/A</v>
      </c>
    </row>
    <row r="738" spans="1:21" x14ac:dyDescent="0.25">
      <c r="A738">
        <v>2702</v>
      </c>
      <c r="B738" t="s">
        <v>587</v>
      </c>
      <c r="C738">
        <v>25688</v>
      </c>
      <c r="D738" t="s">
        <v>588</v>
      </c>
      <c r="E738">
        <v>30</v>
      </c>
      <c r="F738" t="s">
        <v>2005</v>
      </c>
      <c r="G738">
        <v>0.7</v>
      </c>
      <c r="I738">
        <v>22.43</v>
      </c>
      <c r="J738" t="s">
        <v>174</v>
      </c>
      <c r="K738">
        <v>14.71</v>
      </c>
      <c r="O738">
        <v>15.046000000000001</v>
      </c>
      <c r="P738">
        <f>IFERROR(IF(VLOOKUP(B738,'Packaged Beer &amp; Cider'!A:A,1,0)=B738,1,0),0)</f>
        <v>0</v>
      </c>
      <c r="Q738">
        <f>IFERROR(IF(VLOOKUP($B738,Wines!$A:$A,1,0)=$B738,1,0),0)</f>
        <v>0</v>
      </c>
      <c r="R738">
        <f>IFERROR(IF(VLOOKUP($B738,Spirits!$A:$A,1,0)=$B738,1,0),0)</f>
        <v>0</v>
      </c>
      <c r="S738" s="7">
        <f t="shared" si="12"/>
        <v>0</v>
      </c>
      <c r="U738" t="e">
        <f>VLOOKUP(B738,'Packaged Beer &amp; Cider'!$A$4:$A$28,1,FALSE)</f>
        <v>#N/A</v>
      </c>
    </row>
    <row r="739" spans="1:21" x14ac:dyDescent="0.25">
      <c r="A739">
        <v>4310</v>
      </c>
      <c r="B739" t="s">
        <v>589</v>
      </c>
      <c r="C739">
        <v>25689</v>
      </c>
      <c r="D739" t="s">
        <v>590</v>
      </c>
      <c r="E739">
        <v>30</v>
      </c>
      <c r="F739" t="s">
        <v>2005</v>
      </c>
      <c r="G739">
        <v>0.7</v>
      </c>
      <c r="I739">
        <v>22.43</v>
      </c>
      <c r="J739" t="s">
        <v>174</v>
      </c>
      <c r="K739">
        <v>14.71</v>
      </c>
      <c r="O739">
        <v>15.046000000000001</v>
      </c>
      <c r="P739">
        <f>IFERROR(IF(VLOOKUP(B739,'Packaged Beer &amp; Cider'!A:A,1,0)=B739,1,0),0)</f>
        <v>0</v>
      </c>
      <c r="Q739">
        <f>IFERROR(IF(VLOOKUP($B739,Wines!$A:$A,1,0)=$B739,1,0),0)</f>
        <v>0</v>
      </c>
      <c r="R739">
        <f>IFERROR(IF(VLOOKUP($B739,Spirits!$A:$A,1,0)=$B739,1,0),0)</f>
        <v>0</v>
      </c>
      <c r="S739" s="7">
        <f t="shared" si="12"/>
        <v>0</v>
      </c>
      <c r="U739" t="e">
        <f>VLOOKUP(B739,'Packaged Beer &amp; Cider'!$A$4:$A$28,1,FALSE)</f>
        <v>#N/A</v>
      </c>
    </row>
    <row r="740" spans="1:21" x14ac:dyDescent="0.25">
      <c r="A740">
        <v>8289</v>
      </c>
      <c r="B740" t="s">
        <v>341</v>
      </c>
      <c r="C740">
        <v>40348</v>
      </c>
      <c r="D740" t="s">
        <v>342</v>
      </c>
      <c r="E740">
        <v>40</v>
      </c>
      <c r="F740" t="s">
        <v>343</v>
      </c>
      <c r="G740">
        <v>0.7</v>
      </c>
      <c r="I740">
        <v>29.41</v>
      </c>
      <c r="J740" t="s">
        <v>174</v>
      </c>
      <c r="K740">
        <v>18.940000000000001</v>
      </c>
      <c r="O740">
        <v>19.276</v>
      </c>
      <c r="P740">
        <f>IFERROR(IF(VLOOKUP(B740,'Packaged Beer &amp; Cider'!A:A,1,0)=B740,1,0),0)</f>
        <v>0</v>
      </c>
      <c r="Q740">
        <f>IFERROR(IF(VLOOKUP($B740,Wines!$A:$A,1,0)=$B740,1,0),0)</f>
        <v>0</v>
      </c>
      <c r="R740">
        <f>IFERROR(IF(VLOOKUP($B740,Spirits!$A:$A,1,0)=$B740,1,0),0)</f>
        <v>0</v>
      </c>
      <c r="S740" s="7">
        <f t="shared" si="12"/>
        <v>0</v>
      </c>
      <c r="U740" t="e">
        <f>VLOOKUP(B740,'Packaged Beer &amp; Cider'!$A$4:$A$28,1,FALSE)</f>
        <v>#N/A</v>
      </c>
    </row>
    <row r="741" spans="1:21" x14ac:dyDescent="0.25">
      <c r="A741">
        <v>8290</v>
      </c>
      <c r="B741" t="s">
        <v>344</v>
      </c>
      <c r="C741">
        <v>40349</v>
      </c>
      <c r="D741" t="s">
        <v>345</v>
      </c>
      <c r="E741">
        <v>40</v>
      </c>
      <c r="F741" t="s">
        <v>343</v>
      </c>
      <c r="G741">
        <v>0.7</v>
      </c>
      <c r="I741">
        <v>31.02</v>
      </c>
      <c r="J741" t="s">
        <v>174</v>
      </c>
      <c r="K741">
        <v>23.99</v>
      </c>
      <c r="O741">
        <v>24.325999999999997</v>
      </c>
      <c r="P741">
        <f>IFERROR(IF(VLOOKUP(B741,'Packaged Beer &amp; Cider'!A:A,1,0)=B741,1,0),0)</f>
        <v>0</v>
      </c>
      <c r="Q741">
        <f>IFERROR(IF(VLOOKUP($B741,Wines!$A:$A,1,0)=$B741,1,0),0)</f>
        <v>0</v>
      </c>
      <c r="R741">
        <f>IFERROR(IF(VLOOKUP($B741,Spirits!$A:$A,1,0)=$B741,1,0),0)</f>
        <v>0</v>
      </c>
      <c r="S741" s="7">
        <f t="shared" si="12"/>
        <v>0</v>
      </c>
      <c r="U741" t="e">
        <f>VLOOKUP(B741,'Packaged Beer &amp; Cider'!$A$4:$A$28,1,FALSE)</f>
        <v>#N/A</v>
      </c>
    </row>
    <row r="742" spans="1:21" x14ac:dyDescent="0.25">
      <c r="A742">
        <v>11561</v>
      </c>
      <c r="B742" t="s">
        <v>2046</v>
      </c>
      <c r="C742">
        <v>73005</v>
      </c>
      <c r="D742" t="s">
        <v>2047</v>
      </c>
      <c r="E742">
        <v>40</v>
      </c>
      <c r="F742" t="s">
        <v>107</v>
      </c>
      <c r="G742">
        <v>0.7</v>
      </c>
      <c r="I742">
        <v>26.4</v>
      </c>
      <c r="J742" t="s">
        <v>174</v>
      </c>
      <c r="K742">
        <v>22.08</v>
      </c>
      <c r="O742">
        <v>22.415999999999997</v>
      </c>
      <c r="P742">
        <f>IFERROR(IF(VLOOKUP(B742,'Packaged Beer &amp; Cider'!A:A,1,0)=B742,1,0),0)</f>
        <v>0</v>
      </c>
      <c r="Q742">
        <f>IFERROR(IF(VLOOKUP($B742,Wines!$A:$A,1,0)=$B742,1,0),0)</f>
        <v>0</v>
      </c>
      <c r="R742">
        <f>IFERROR(IF(VLOOKUP($B742,Spirits!$A:$A,1,0)=$B742,1,0),0)</f>
        <v>0</v>
      </c>
      <c r="S742" s="7">
        <f t="shared" si="12"/>
        <v>0</v>
      </c>
      <c r="U742" t="e">
        <f>VLOOKUP(B742,'Packaged Beer &amp; Cider'!$A$4:$A$28,1,FALSE)</f>
        <v>#N/A</v>
      </c>
    </row>
    <row r="743" spans="1:21" x14ac:dyDescent="0.25">
      <c r="A743">
        <v>11562</v>
      </c>
      <c r="B743" t="s">
        <v>2048</v>
      </c>
      <c r="C743">
        <v>73007</v>
      </c>
      <c r="D743" t="s">
        <v>2049</v>
      </c>
      <c r="E743">
        <v>38</v>
      </c>
      <c r="F743" t="s">
        <v>107</v>
      </c>
      <c r="G743">
        <v>0.7</v>
      </c>
      <c r="I743">
        <v>25.8</v>
      </c>
      <c r="J743" t="s">
        <v>174</v>
      </c>
      <c r="K743">
        <v>21.58</v>
      </c>
      <c r="O743">
        <v>21.915999999999997</v>
      </c>
      <c r="P743">
        <f>IFERROR(IF(VLOOKUP(B743,'Packaged Beer &amp; Cider'!A:A,1,0)=B743,1,0),0)</f>
        <v>0</v>
      </c>
      <c r="Q743">
        <f>IFERROR(IF(VLOOKUP($B743,Wines!$A:$A,1,0)=$B743,1,0),0)</f>
        <v>0</v>
      </c>
      <c r="R743">
        <f>IFERROR(IF(VLOOKUP($B743,Spirits!$A:$A,1,0)=$B743,1,0),0)</f>
        <v>0</v>
      </c>
      <c r="S743" s="7">
        <f t="shared" si="12"/>
        <v>0</v>
      </c>
      <c r="U743" t="e">
        <f>VLOOKUP(B743,'Packaged Beer &amp; Cider'!$A$4:$A$28,1,FALSE)</f>
        <v>#N/A</v>
      </c>
    </row>
    <row r="744" spans="1:21" x14ac:dyDescent="0.25">
      <c r="A744">
        <v>11563</v>
      </c>
      <c r="B744" t="s">
        <v>2050</v>
      </c>
      <c r="C744">
        <v>73010</v>
      </c>
      <c r="D744" t="s">
        <v>2051</v>
      </c>
      <c r="E744">
        <v>38</v>
      </c>
      <c r="F744" t="s">
        <v>107</v>
      </c>
      <c r="G744">
        <v>0.7</v>
      </c>
      <c r="I744">
        <v>0</v>
      </c>
      <c r="J744" t="s">
        <v>174</v>
      </c>
      <c r="K744">
        <v>21.58</v>
      </c>
      <c r="O744">
        <v>21.915999999999997</v>
      </c>
      <c r="P744">
        <f>IFERROR(IF(VLOOKUP(B744,'Packaged Beer &amp; Cider'!A:A,1,0)=B744,1,0),0)</f>
        <v>0</v>
      </c>
      <c r="Q744">
        <f>IFERROR(IF(VLOOKUP($B744,Wines!$A:$A,1,0)=$B744,1,0),0)</f>
        <v>0</v>
      </c>
      <c r="R744">
        <f>IFERROR(IF(VLOOKUP($B744,Spirits!$A:$A,1,0)=$B744,1,0),0)</f>
        <v>0</v>
      </c>
      <c r="S744" s="7">
        <f t="shared" si="12"/>
        <v>0</v>
      </c>
      <c r="U744" t="e">
        <f>VLOOKUP(B744,'Packaged Beer &amp; Cider'!$A$4:$A$28,1,FALSE)</f>
        <v>#N/A</v>
      </c>
    </row>
    <row r="745" spans="1:21" x14ac:dyDescent="0.25">
      <c r="A745">
        <v>11564</v>
      </c>
      <c r="B745" t="s">
        <v>2052</v>
      </c>
      <c r="C745">
        <v>73008</v>
      </c>
      <c r="D745" t="s">
        <v>2053</v>
      </c>
      <c r="E745">
        <v>38</v>
      </c>
      <c r="F745" t="s">
        <v>107</v>
      </c>
      <c r="G745">
        <v>0.7</v>
      </c>
      <c r="I745">
        <v>25.8</v>
      </c>
      <c r="J745" t="s">
        <v>174</v>
      </c>
      <c r="K745">
        <v>21.58</v>
      </c>
      <c r="O745">
        <v>21.915999999999997</v>
      </c>
      <c r="P745">
        <f>IFERROR(IF(VLOOKUP(B745,'Packaged Beer &amp; Cider'!A:A,1,0)=B745,1,0),0)</f>
        <v>0</v>
      </c>
      <c r="Q745">
        <f>IFERROR(IF(VLOOKUP($B745,Wines!$A:$A,1,0)=$B745,1,0),0)</f>
        <v>0</v>
      </c>
      <c r="R745">
        <f>IFERROR(IF(VLOOKUP($B745,Spirits!$A:$A,1,0)=$B745,1,0),0)</f>
        <v>0</v>
      </c>
      <c r="S745" s="7">
        <f t="shared" si="12"/>
        <v>0</v>
      </c>
      <c r="U745" t="e">
        <f>VLOOKUP(B745,'Packaged Beer &amp; Cider'!$A$4:$A$28,1,FALSE)</f>
        <v>#N/A</v>
      </c>
    </row>
    <row r="746" spans="1:21" x14ac:dyDescent="0.25">
      <c r="A746">
        <v>11565</v>
      </c>
      <c r="B746" t="s">
        <v>2054</v>
      </c>
      <c r="C746">
        <v>73006</v>
      </c>
      <c r="D746" t="s">
        <v>2055</v>
      </c>
      <c r="E746">
        <v>38</v>
      </c>
      <c r="F746" t="s">
        <v>107</v>
      </c>
      <c r="G746">
        <v>0.7</v>
      </c>
      <c r="I746">
        <v>0</v>
      </c>
      <c r="J746" t="s">
        <v>174</v>
      </c>
      <c r="K746">
        <v>21.58</v>
      </c>
      <c r="O746">
        <v>21.915999999999997</v>
      </c>
      <c r="P746">
        <f>IFERROR(IF(VLOOKUP(B746,'Packaged Beer &amp; Cider'!A:A,1,0)=B746,1,0),0)</f>
        <v>0</v>
      </c>
      <c r="Q746">
        <f>IFERROR(IF(VLOOKUP($B746,Wines!$A:$A,1,0)=$B746,1,0),0)</f>
        <v>0</v>
      </c>
      <c r="R746">
        <f>IFERROR(IF(VLOOKUP($B746,Spirits!$A:$A,1,0)=$B746,1,0),0)</f>
        <v>0</v>
      </c>
      <c r="S746" s="7">
        <f t="shared" si="12"/>
        <v>0</v>
      </c>
      <c r="U746" t="e">
        <f>VLOOKUP(B746,'Packaged Beer &amp; Cider'!$A$4:$A$28,1,FALSE)</f>
        <v>#N/A</v>
      </c>
    </row>
    <row r="747" spans="1:21" x14ac:dyDescent="0.25">
      <c r="A747">
        <v>937</v>
      </c>
      <c r="B747" t="s">
        <v>591</v>
      </c>
      <c r="C747">
        <v>47879</v>
      </c>
      <c r="D747" t="s">
        <v>592</v>
      </c>
      <c r="E747">
        <v>37.5</v>
      </c>
      <c r="F747" t="s">
        <v>483</v>
      </c>
      <c r="G747">
        <v>0.7</v>
      </c>
      <c r="I747">
        <v>11.74</v>
      </c>
      <c r="J747" t="s">
        <v>174</v>
      </c>
      <c r="K747">
        <v>9.11</v>
      </c>
      <c r="O747">
        <v>9.4459999999999997</v>
      </c>
      <c r="P747">
        <f>IFERROR(IF(VLOOKUP(B747,'Packaged Beer &amp; Cider'!A:A,1,0)=B747,1,0),0)</f>
        <v>0</v>
      </c>
      <c r="Q747">
        <f>IFERROR(IF(VLOOKUP($B747,Wines!$A:$A,1,0)=$B747,1,0),0)</f>
        <v>0</v>
      </c>
      <c r="R747">
        <f>IFERROR(IF(VLOOKUP($B747,Spirits!$A:$A,1,0)=$B747,1,0),0)</f>
        <v>0</v>
      </c>
      <c r="S747" s="7">
        <f t="shared" si="12"/>
        <v>0</v>
      </c>
      <c r="U747" t="e">
        <f>VLOOKUP(B747,'Packaged Beer &amp; Cider'!$A$4:$A$28,1,FALSE)</f>
        <v>#N/A</v>
      </c>
    </row>
    <row r="748" spans="1:21" x14ac:dyDescent="0.25">
      <c r="A748">
        <v>1427</v>
      </c>
      <c r="B748" t="s">
        <v>593</v>
      </c>
      <c r="C748">
        <v>47889</v>
      </c>
      <c r="D748" t="s">
        <v>594</v>
      </c>
      <c r="E748">
        <v>37.5</v>
      </c>
      <c r="F748" t="s">
        <v>483</v>
      </c>
      <c r="G748">
        <v>1.5</v>
      </c>
      <c r="I748">
        <v>25.13</v>
      </c>
      <c r="J748" t="s">
        <v>174</v>
      </c>
      <c r="K748">
        <v>18.5</v>
      </c>
      <c r="O748">
        <v>19.22</v>
      </c>
      <c r="P748">
        <f>IFERROR(IF(VLOOKUP(B748,'Packaged Beer &amp; Cider'!A:A,1,0)=B748,1,0),0)</f>
        <v>0</v>
      </c>
      <c r="Q748">
        <f>IFERROR(IF(VLOOKUP($B748,Wines!$A:$A,1,0)=$B748,1,0),0)</f>
        <v>0</v>
      </c>
      <c r="R748">
        <f>IFERROR(IF(VLOOKUP($B748,Spirits!$A:$A,1,0)=$B748,1,0),0)</f>
        <v>0</v>
      </c>
      <c r="S748" s="7">
        <f t="shared" si="12"/>
        <v>0</v>
      </c>
      <c r="U748" t="e">
        <f>VLOOKUP(B748,'Packaged Beer &amp; Cider'!$A$4:$A$28,1,FALSE)</f>
        <v>#N/A</v>
      </c>
    </row>
    <row r="749" spans="1:21" x14ac:dyDescent="0.25">
      <c r="A749">
        <v>6989</v>
      </c>
      <c r="B749" t="s">
        <v>333</v>
      </c>
      <c r="C749">
        <v>3338</v>
      </c>
      <c r="D749" t="s">
        <v>334</v>
      </c>
      <c r="E749">
        <v>40</v>
      </c>
      <c r="F749" t="s">
        <v>1304</v>
      </c>
      <c r="G749">
        <v>0.7</v>
      </c>
      <c r="I749">
        <v>31.39</v>
      </c>
      <c r="J749" t="s">
        <v>174</v>
      </c>
      <c r="K749">
        <v>23.93</v>
      </c>
      <c r="O749">
        <v>24.265999999999998</v>
      </c>
      <c r="P749">
        <f>IFERROR(IF(VLOOKUP(B749,'Packaged Beer &amp; Cider'!A:A,1,0)=B749,1,0),0)</f>
        <v>0</v>
      </c>
      <c r="Q749">
        <f>IFERROR(IF(VLOOKUP($B749,Wines!$A:$A,1,0)=$B749,1,0),0)</f>
        <v>0</v>
      </c>
      <c r="R749">
        <f>IFERROR(IF(VLOOKUP($B749,Spirits!$A:$A,1,0)=$B749,1,0),0)</f>
        <v>0</v>
      </c>
      <c r="S749" s="7">
        <f t="shared" si="12"/>
        <v>0</v>
      </c>
      <c r="U749" t="e">
        <f>VLOOKUP(B749,'Packaged Beer &amp; Cider'!$A$4:$A$28,1,FALSE)</f>
        <v>#N/A</v>
      </c>
    </row>
    <row r="750" spans="1:21" x14ac:dyDescent="0.25">
      <c r="A750">
        <v>11508</v>
      </c>
      <c r="B750" t="s">
        <v>595</v>
      </c>
      <c r="C750">
        <v>85154</v>
      </c>
      <c r="D750" t="s">
        <v>596</v>
      </c>
      <c r="E750">
        <v>38</v>
      </c>
      <c r="F750" t="s">
        <v>210</v>
      </c>
      <c r="G750">
        <v>0.7</v>
      </c>
      <c r="I750">
        <v>12.09</v>
      </c>
      <c r="J750" t="s">
        <v>174</v>
      </c>
      <c r="K750">
        <v>9.02</v>
      </c>
      <c r="O750">
        <v>9.3559999999999999</v>
      </c>
      <c r="P750">
        <f>IFERROR(IF(VLOOKUP(B750,'Packaged Beer &amp; Cider'!A:A,1,0)=B750,1,0),0)</f>
        <v>0</v>
      </c>
      <c r="Q750">
        <f>IFERROR(IF(VLOOKUP($B750,Wines!$A:$A,1,0)=$B750,1,0),0)</f>
        <v>0</v>
      </c>
      <c r="R750">
        <f>IFERROR(IF(VLOOKUP($B750,Spirits!$A:$A,1,0)=$B750,1,0),0)</f>
        <v>0</v>
      </c>
      <c r="S750" s="7">
        <f t="shared" si="12"/>
        <v>0</v>
      </c>
      <c r="U750" t="e">
        <f>VLOOKUP(B750,'Packaged Beer &amp; Cider'!$A$4:$A$28,1,FALSE)</f>
        <v>#N/A</v>
      </c>
    </row>
    <row r="751" spans="1:21" x14ac:dyDescent="0.25">
      <c r="A751">
        <v>11509</v>
      </c>
      <c r="B751" t="s">
        <v>597</v>
      </c>
      <c r="C751">
        <v>85153</v>
      </c>
      <c r="D751" t="s">
        <v>598</v>
      </c>
      <c r="E751">
        <v>37.5</v>
      </c>
      <c r="F751" t="s">
        <v>210</v>
      </c>
      <c r="G751">
        <v>1.5</v>
      </c>
      <c r="I751">
        <v>25.11</v>
      </c>
      <c r="J751" t="s">
        <v>174</v>
      </c>
      <c r="K751">
        <v>18.89</v>
      </c>
      <c r="O751">
        <v>19.61</v>
      </c>
      <c r="P751">
        <f>IFERROR(IF(VLOOKUP(B751,'Packaged Beer &amp; Cider'!A:A,1,0)=B751,1,0),0)</f>
        <v>0</v>
      </c>
      <c r="Q751">
        <f>IFERROR(IF(VLOOKUP($B751,Wines!$A:$A,1,0)=$B751,1,0),0)</f>
        <v>0</v>
      </c>
      <c r="R751">
        <f>IFERROR(IF(VLOOKUP($B751,Spirits!$A:$A,1,0)=$B751,1,0),0)</f>
        <v>0</v>
      </c>
      <c r="S751" s="7">
        <f t="shared" si="12"/>
        <v>0</v>
      </c>
      <c r="U751" t="e">
        <f>VLOOKUP(B751,'Packaged Beer &amp; Cider'!$A$4:$A$28,1,FALSE)</f>
        <v>#N/A</v>
      </c>
    </row>
    <row r="752" spans="1:21" x14ac:dyDescent="0.25">
      <c r="A752">
        <v>10927</v>
      </c>
      <c r="B752" t="s">
        <v>185</v>
      </c>
      <c r="C752">
        <v>55839</v>
      </c>
      <c r="D752" t="s">
        <v>186</v>
      </c>
      <c r="E752">
        <v>40</v>
      </c>
      <c r="F752" t="s">
        <v>184</v>
      </c>
      <c r="G752">
        <v>0.7</v>
      </c>
      <c r="I752">
        <v>23.04</v>
      </c>
      <c r="J752" t="s">
        <v>174</v>
      </c>
      <c r="K752">
        <v>18.8</v>
      </c>
      <c r="O752">
        <v>19.135999999999999</v>
      </c>
      <c r="P752">
        <f>IFERROR(IF(VLOOKUP(B752,'Packaged Beer &amp; Cider'!A:A,1,0)=B752,1,0),0)</f>
        <v>0</v>
      </c>
      <c r="Q752">
        <f>IFERROR(IF(VLOOKUP($B752,Wines!$A:$A,1,0)=$B752,1,0),0)</f>
        <v>0</v>
      </c>
      <c r="R752">
        <f>IFERROR(IF(VLOOKUP($B752,Spirits!$A:$A,1,0)=$B752,1,0),0)</f>
        <v>0</v>
      </c>
      <c r="S752" s="7">
        <f t="shared" si="12"/>
        <v>0</v>
      </c>
      <c r="U752" t="e">
        <f>VLOOKUP(B752,'Packaged Beer &amp; Cider'!$A$4:$A$28,1,FALSE)</f>
        <v>#N/A</v>
      </c>
    </row>
    <row r="753" spans="1:21" x14ac:dyDescent="0.25">
      <c r="A753">
        <v>250</v>
      </c>
      <c r="B753" t="s">
        <v>267</v>
      </c>
      <c r="C753">
        <v>823</v>
      </c>
      <c r="D753" t="s">
        <v>268</v>
      </c>
      <c r="E753">
        <v>37.5</v>
      </c>
      <c r="F753" t="s">
        <v>107</v>
      </c>
      <c r="G753">
        <v>0.7</v>
      </c>
      <c r="I753">
        <v>14.62</v>
      </c>
      <c r="J753" t="s">
        <v>174</v>
      </c>
      <c r="K753">
        <v>10.81</v>
      </c>
      <c r="O753">
        <v>11.146000000000001</v>
      </c>
      <c r="P753">
        <f>IFERROR(IF(VLOOKUP(B753,'Packaged Beer &amp; Cider'!A:A,1,0)=B753,1,0),0)</f>
        <v>0</v>
      </c>
      <c r="Q753">
        <f>IFERROR(IF(VLOOKUP($B753,Wines!$A:$A,1,0)=$B753,1,0),0)</f>
        <v>0</v>
      </c>
      <c r="R753">
        <f>IFERROR(IF(VLOOKUP($B753,Spirits!$A:$A,1,0)=$B753,1,0),0)</f>
        <v>0</v>
      </c>
      <c r="S753" s="7">
        <f t="shared" si="12"/>
        <v>0</v>
      </c>
      <c r="U753" t="e">
        <f>VLOOKUP(B753,'Packaged Beer &amp; Cider'!$A$4:$A$28,1,FALSE)</f>
        <v>#N/A</v>
      </c>
    </row>
    <row r="754" spans="1:21" x14ac:dyDescent="0.25">
      <c r="A754">
        <v>251</v>
      </c>
      <c r="B754" t="s">
        <v>599</v>
      </c>
      <c r="C754">
        <v>822</v>
      </c>
      <c r="D754" t="s">
        <v>600</v>
      </c>
      <c r="E754">
        <v>37.5</v>
      </c>
      <c r="F754" t="s">
        <v>107</v>
      </c>
      <c r="G754">
        <v>1.5</v>
      </c>
      <c r="I754">
        <v>30.39</v>
      </c>
      <c r="J754" t="s">
        <v>174</v>
      </c>
      <c r="K754">
        <v>22.41</v>
      </c>
      <c r="O754">
        <v>23.13</v>
      </c>
      <c r="P754">
        <f>IFERROR(IF(VLOOKUP(B754,'Packaged Beer &amp; Cider'!A:A,1,0)=B754,1,0),0)</f>
        <v>0</v>
      </c>
      <c r="Q754">
        <f>IFERROR(IF(VLOOKUP($B754,Wines!$A:$A,1,0)=$B754,1,0),0)</f>
        <v>0</v>
      </c>
      <c r="R754">
        <f>IFERROR(IF(VLOOKUP($B754,Spirits!$A:$A,1,0)=$B754,1,0),0)</f>
        <v>0</v>
      </c>
      <c r="S754" s="7">
        <f t="shared" si="12"/>
        <v>0</v>
      </c>
      <c r="U754" t="e">
        <f>VLOOKUP(B754,'Packaged Beer &amp; Cider'!$A$4:$A$28,1,FALSE)</f>
        <v>#N/A</v>
      </c>
    </row>
    <row r="755" spans="1:21" x14ac:dyDescent="0.25">
      <c r="A755">
        <v>256</v>
      </c>
      <c r="B755" t="s">
        <v>269</v>
      </c>
      <c r="C755">
        <v>47729</v>
      </c>
      <c r="D755" t="s">
        <v>270</v>
      </c>
      <c r="E755">
        <v>40</v>
      </c>
      <c r="F755" t="s">
        <v>107</v>
      </c>
      <c r="G755">
        <v>0.7</v>
      </c>
      <c r="I755">
        <v>16.93</v>
      </c>
      <c r="J755" t="s">
        <v>174</v>
      </c>
      <c r="K755">
        <v>13.34</v>
      </c>
      <c r="O755">
        <v>13.676</v>
      </c>
      <c r="P755">
        <f>IFERROR(IF(VLOOKUP(B755,'Packaged Beer &amp; Cider'!A:A,1,0)=B755,1,0),0)</f>
        <v>0</v>
      </c>
      <c r="Q755">
        <f>IFERROR(IF(VLOOKUP($B755,Wines!$A:$A,1,0)=$B755,1,0),0)</f>
        <v>0</v>
      </c>
      <c r="R755">
        <f>IFERROR(IF(VLOOKUP($B755,Spirits!$A:$A,1,0)=$B755,1,0),0)</f>
        <v>0</v>
      </c>
      <c r="S755" s="7">
        <f t="shared" si="12"/>
        <v>0</v>
      </c>
      <c r="U755" t="e">
        <f>VLOOKUP(B755,'Packaged Beer &amp; Cider'!$A$4:$A$28,1,FALSE)</f>
        <v>#N/A</v>
      </c>
    </row>
    <row r="756" spans="1:21" x14ac:dyDescent="0.25">
      <c r="A756">
        <v>11568</v>
      </c>
      <c r="B756" t="s">
        <v>2056</v>
      </c>
      <c r="C756">
        <v>87983</v>
      </c>
      <c r="D756" t="s">
        <v>2057</v>
      </c>
      <c r="E756">
        <v>38</v>
      </c>
      <c r="F756" t="s">
        <v>107</v>
      </c>
      <c r="G756">
        <v>0.7</v>
      </c>
      <c r="I756">
        <v>15.8</v>
      </c>
      <c r="J756" t="s">
        <v>174</v>
      </c>
      <c r="K756">
        <v>12.51</v>
      </c>
      <c r="O756">
        <v>12.846</v>
      </c>
      <c r="P756">
        <f>IFERROR(IF(VLOOKUP(B756,'Packaged Beer &amp; Cider'!A:A,1,0)=B756,1,0),0)</f>
        <v>0</v>
      </c>
      <c r="Q756">
        <f>IFERROR(IF(VLOOKUP($B756,Wines!$A:$A,1,0)=$B756,1,0),0)</f>
        <v>0</v>
      </c>
      <c r="R756">
        <f>IFERROR(IF(VLOOKUP($B756,Spirits!$A:$A,1,0)=$B756,1,0),0)</f>
        <v>0</v>
      </c>
      <c r="S756" s="7">
        <f t="shared" si="12"/>
        <v>0</v>
      </c>
      <c r="U756" t="e">
        <f>VLOOKUP(B756,'Packaged Beer &amp; Cider'!$A$4:$A$28,1,FALSE)</f>
        <v>#N/A</v>
      </c>
    </row>
    <row r="757" spans="1:21" x14ac:dyDescent="0.25">
      <c r="A757">
        <v>11571</v>
      </c>
      <c r="B757" t="s">
        <v>2058</v>
      </c>
      <c r="C757">
        <v>88193</v>
      </c>
      <c r="D757" t="s">
        <v>2059</v>
      </c>
      <c r="E757">
        <v>37.5</v>
      </c>
      <c r="F757" t="s">
        <v>107</v>
      </c>
      <c r="G757">
        <v>0.7</v>
      </c>
      <c r="I757">
        <v>14.5</v>
      </c>
      <c r="J757" t="s">
        <v>174</v>
      </c>
      <c r="K757">
        <v>11.79</v>
      </c>
      <c r="O757">
        <v>12.125999999999999</v>
      </c>
      <c r="P757">
        <f>IFERROR(IF(VLOOKUP(B757,'Packaged Beer &amp; Cider'!A:A,1,0)=B757,1,0),0)</f>
        <v>0</v>
      </c>
      <c r="Q757">
        <f>IFERROR(IF(VLOOKUP($B757,Wines!$A:$A,1,0)=$B757,1,0),0)</f>
        <v>0</v>
      </c>
      <c r="R757">
        <f>IFERROR(IF(VLOOKUP($B757,Spirits!$A:$A,1,0)=$B757,1,0),0)</f>
        <v>0</v>
      </c>
      <c r="S757" s="7">
        <f t="shared" si="12"/>
        <v>0</v>
      </c>
      <c r="U757" t="e">
        <f>VLOOKUP(B757,'Packaged Beer &amp; Cider'!$A$4:$A$28,1,FALSE)</f>
        <v>#N/A</v>
      </c>
    </row>
    <row r="758" spans="1:21" x14ac:dyDescent="0.25">
      <c r="A758">
        <v>11572</v>
      </c>
      <c r="B758" t="s">
        <v>2060</v>
      </c>
      <c r="C758">
        <v>88194</v>
      </c>
      <c r="D758" t="s">
        <v>2061</v>
      </c>
      <c r="E758">
        <v>37.5</v>
      </c>
      <c r="F758" t="s">
        <v>107</v>
      </c>
      <c r="G758">
        <v>0.7</v>
      </c>
      <c r="I758">
        <v>14.5</v>
      </c>
      <c r="J758" t="s">
        <v>174</v>
      </c>
      <c r="K758">
        <v>11.79</v>
      </c>
      <c r="O758">
        <v>12.125999999999999</v>
      </c>
      <c r="P758">
        <f>IFERROR(IF(VLOOKUP(B758,'Packaged Beer &amp; Cider'!A:A,1,0)=B758,1,0),0)</f>
        <v>0</v>
      </c>
      <c r="Q758">
        <f>IFERROR(IF(VLOOKUP($B758,Wines!$A:$A,1,0)=$B758,1,0),0)</f>
        <v>0</v>
      </c>
      <c r="R758">
        <f>IFERROR(IF(VLOOKUP($B758,Spirits!$A:$A,1,0)=$B758,1,0),0)</f>
        <v>0</v>
      </c>
      <c r="S758" s="7">
        <f t="shared" si="12"/>
        <v>0</v>
      </c>
      <c r="U758" t="e">
        <f>VLOOKUP(B758,'Packaged Beer &amp; Cider'!$A$4:$A$28,1,FALSE)</f>
        <v>#N/A</v>
      </c>
    </row>
    <row r="759" spans="1:21" x14ac:dyDescent="0.25">
      <c r="A759">
        <v>939</v>
      </c>
      <c r="B759" t="s">
        <v>364</v>
      </c>
      <c r="C759">
        <v>47842</v>
      </c>
      <c r="D759" t="s">
        <v>365</v>
      </c>
      <c r="E759">
        <v>40</v>
      </c>
      <c r="F759" t="s">
        <v>207</v>
      </c>
      <c r="G759">
        <v>0.7</v>
      </c>
      <c r="I759">
        <v>18.079999999999998</v>
      </c>
      <c r="J759" t="s">
        <v>174</v>
      </c>
      <c r="K759">
        <v>10.47</v>
      </c>
      <c r="O759">
        <v>10.806000000000001</v>
      </c>
      <c r="P759">
        <f>IFERROR(IF(VLOOKUP(B759,'Packaged Beer &amp; Cider'!A:A,1,0)=B759,1,0),0)</f>
        <v>0</v>
      </c>
      <c r="Q759">
        <f>IFERROR(IF(VLOOKUP($B759,Wines!$A:$A,1,0)=$B759,1,0),0)</f>
        <v>0</v>
      </c>
      <c r="R759">
        <f>IFERROR(IF(VLOOKUP($B759,Spirits!$A:$A,1,0)=$B759,1,0),0)</f>
        <v>0</v>
      </c>
      <c r="S759" s="7">
        <f t="shared" si="12"/>
        <v>0</v>
      </c>
      <c r="U759" t="e">
        <f>VLOOKUP(B759,'Packaged Beer &amp; Cider'!$A$4:$A$28,1,FALSE)</f>
        <v>#N/A</v>
      </c>
    </row>
    <row r="760" spans="1:21" x14ac:dyDescent="0.25">
      <c r="A760">
        <v>8521</v>
      </c>
      <c r="B760" t="s">
        <v>348</v>
      </c>
      <c r="C760">
        <v>47844</v>
      </c>
      <c r="D760" t="s">
        <v>349</v>
      </c>
      <c r="E760">
        <v>37.5</v>
      </c>
      <c r="F760" t="s">
        <v>207</v>
      </c>
      <c r="G760">
        <v>0.7</v>
      </c>
      <c r="I760">
        <v>19.04</v>
      </c>
      <c r="J760" t="s">
        <v>174</v>
      </c>
      <c r="K760">
        <v>11.53</v>
      </c>
      <c r="O760">
        <v>11.866</v>
      </c>
      <c r="P760">
        <f>IFERROR(IF(VLOOKUP(B760,'Packaged Beer &amp; Cider'!A:A,1,0)=B760,1,0),0)</f>
        <v>0</v>
      </c>
      <c r="Q760">
        <f>IFERROR(IF(VLOOKUP($B760,Wines!$A:$A,1,0)=$B760,1,0),0)</f>
        <v>0</v>
      </c>
      <c r="R760">
        <f>IFERROR(IF(VLOOKUP($B760,Spirits!$A:$A,1,0)=$B760,1,0),0)</f>
        <v>0</v>
      </c>
      <c r="S760" s="7">
        <f t="shared" si="12"/>
        <v>0</v>
      </c>
      <c r="U760" t="e">
        <f>VLOOKUP(B760,'Packaged Beer &amp; Cider'!$A$4:$A$28,1,FALSE)</f>
        <v>#N/A</v>
      </c>
    </row>
    <row r="761" spans="1:21" x14ac:dyDescent="0.25">
      <c r="A761">
        <v>10842</v>
      </c>
      <c r="B761" t="s">
        <v>182</v>
      </c>
      <c r="C761">
        <v>78286</v>
      </c>
      <c r="D761" t="s">
        <v>183</v>
      </c>
      <c r="E761">
        <v>40</v>
      </c>
      <c r="F761" t="s">
        <v>1306</v>
      </c>
      <c r="G761">
        <v>0.7</v>
      </c>
      <c r="I761">
        <v>15.46</v>
      </c>
      <c r="J761" t="s">
        <v>174</v>
      </c>
      <c r="K761">
        <v>12.7</v>
      </c>
      <c r="O761">
        <v>13.036</v>
      </c>
      <c r="P761">
        <f>IFERROR(IF(VLOOKUP(B761,'Packaged Beer &amp; Cider'!A:A,1,0)=B761,1,0),0)</f>
        <v>0</v>
      </c>
      <c r="Q761">
        <f>IFERROR(IF(VLOOKUP($B761,Wines!$A:$A,1,0)=$B761,1,0),0)</f>
        <v>0</v>
      </c>
      <c r="R761">
        <f>IFERROR(IF(VLOOKUP($B761,Spirits!$A:$A,1,0)=$B761,1,0),0)</f>
        <v>0</v>
      </c>
      <c r="S761" s="7">
        <f t="shared" si="12"/>
        <v>0</v>
      </c>
      <c r="U761" t="e">
        <f>VLOOKUP(B761,'Packaged Beer &amp; Cider'!$A$4:$A$28,1,FALSE)</f>
        <v>#N/A</v>
      </c>
    </row>
    <row r="762" spans="1:21" x14ac:dyDescent="0.25">
      <c r="A762">
        <v>138</v>
      </c>
      <c r="B762" t="s">
        <v>236</v>
      </c>
      <c r="C762">
        <v>741</v>
      </c>
      <c r="D762" t="s">
        <v>237</v>
      </c>
      <c r="E762">
        <v>40</v>
      </c>
      <c r="F762" t="s">
        <v>179</v>
      </c>
      <c r="G762">
        <v>0.7</v>
      </c>
      <c r="I762">
        <v>17.559999999999999</v>
      </c>
      <c r="J762" t="s">
        <v>174</v>
      </c>
      <c r="K762">
        <v>12.58</v>
      </c>
      <c r="O762">
        <v>12.916</v>
      </c>
      <c r="P762">
        <f>IFERROR(IF(VLOOKUP(B762,'Packaged Beer &amp; Cider'!A:A,1,0)=B762,1,0),0)</f>
        <v>0</v>
      </c>
      <c r="Q762">
        <f>IFERROR(IF(VLOOKUP($B762,Wines!$A:$A,1,0)=$B762,1,0),0)</f>
        <v>0</v>
      </c>
      <c r="R762">
        <f>IFERROR(IF(VLOOKUP($B762,Spirits!$A:$A,1,0)=$B762,1,0),0)</f>
        <v>0</v>
      </c>
      <c r="S762" s="7">
        <f t="shared" si="12"/>
        <v>0</v>
      </c>
      <c r="U762" t="e">
        <f>VLOOKUP(B762,'Packaged Beer &amp; Cider'!$A$4:$A$28,1,FALSE)</f>
        <v>#N/A</v>
      </c>
    </row>
    <row r="763" spans="1:21" x14ac:dyDescent="0.25">
      <c r="A763">
        <v>224</v>
      </c>
      <c r="B763" t="s">
        <v>261</v>
      </c>
      <c r="C763">
        <v>651</v>
      </c>
      <c r="D763" t="s">
        <v>262</v>
      </c>
      <c r="E763">
        <v>40</v>
      </c>
      <c r="F763" t="s">
        <v>1303</v>
      </c>
      <c r="G763">
        <v>0.7</v>
      </c>
      <c r="I763">
        <v>22.81</v>
      </c>
      <c r="J763" t="s">
        <v>174</v>
      </c>
      <c r="K763">
        <v>16.27</v>
      </c>
      <c r="O763">
        <v>16.605999999999998</v>
      </c>
      <c r="P763">
        <f>IFERROR(IF(VLOOKUP(B763,'Packaged Beer &amp; Cider'!A:A,1,0)=B763,1,0),0)</f>
        <v>0</v>
      </c>
      <c r="Q763">
        <f>IFERROR(IF(VLOOKUP($B763,Wines!$A:$A,1,0)=$B763,1,0),0)</f>
        <v>0</v>
      </c>
      <c r="R763">
        <f>IFERROR(IF(VLOOKUP($B763,Spirits!$A:$A,1,0)=$B763,1,0),0)</f>
        <v>0</v>
      </c>
      <c r="S763" s="7">
        <f t="shared" si="12"/>
        <v>0</v>
      </c>
      <c r="U763" t="e">
        <f>VLOOKUP(B763,'Packaged Beer &amp; Cider'!$A$4:$A$28,1,FALSE)</f>
        <v>#N/A</v>
      </c>
    </row>
    <row r="764" spans="1:21" x14ac:dyDescent="0.25">
      <c r="A764">
        <v>225</v>
      </c>
      <c r="B764" t="s">
        <v>601</v>
      </c>
      <c r="C764">
        <v>650</v>
      </c>
      <c r="D764" t="s">
        <v>602</v>
      </c>
      <c r="E764">
        <v>40</v>
      </c>
      <c r="F764" t="s">
        <v>1303</v>
      </c>
      <c r="G764">
        <v>1.5</v>
      </c>
      <c r="I764">
        <v>45.87</v>
      </c>
      <c r="J764" t="s">
        <v>174</v>
      </c>
      <c r="K764">
        <v>34.43</v>
      </c>
      <c r="O764">
        <v>35.15</v>
      </c>
      <c r="P764">
        <f>IFERROR(IF(VLOOKUP(B764,'Packaged Beer &amp; Cider'!A:A,1,0)=B764,1,0),0)</f>
        <v>0</v>
      </c>
      <c r="Q764">
        <f>IFERROR(IF(VLOOKUP($B764,Wines!$A:$A,1,0)=$B764,1,0),0)</f>
        <v>0</v>
      </c>
      <c r="R764">
        <f>IFERROR(IF(VLOOKUP($B764,Spirits!$A:$A,1,0)=$B764,1,0),0)</f>
        <v>0</v>
      </c>
      <c r="S764" s="7">
        <f t="shared" si="12"/>
        <v>0</v>
      </c>
      <c r="U764" t="e">
        <f>VLOOKUP(B764,'Packaged Beer &amp; Cider'!$A$4:$A$28,1,FALSE)</f>
        <v>#N/A</v>
      </c>
    </row>
    <row r="765" spans="1:21" x14ac:dyDescent="0.25">
      <c r="A765">
        <v>8199</v>
      </c>
      <c r="B765" t="s">
        <v>337</v>
      </c>
      <c r="C765">
        <v>41471</v>
      </c>
      <c r="D765" t="s">
        <v>338</v>
      </c>
      <c r="E765">
        <v>35</v>
      </c>
      <c r="F765" t="s">
        <v>1303</v>
      </c>
      <c r="G765">
        <v>0.7</v>
      </c>
      <c r="I765">
        <v>22.49</v>
      </c>
      <c r="J765" t="s">
        <v>174</v>
      </c>
      <c r="K765">
        <v>15.51</v>
      </c>
      <c r="O765">
        <v>15.846</v>
      </c>
      <c r="P765">
        <f>IFERROR(IF(VLOOKUP(B765,'Packaged Beer &amp; Cider'!A:A,1,0)=B765,1,0),0)</f>
        <v>0</v>
      </c>
      <c r="Q765">
        <f>IFERROR(IF(VLOOKUP($B765,Wines!$A:$A,1,0)=$B765,1,0),0)</f>
        <v>0</v>
      </c>
      <c r="R765">
        <f>IFERROR(IF(VLOOKUP($B765,Spirits!$A:$A,1,0)=$B765,1,0),0)</f>
        <v>0</v>
      </c>
      <c r="S765" s="7">
        <f t="shared" si="12"/>
        <v>0</v>
      </c>
      <c r="U765" t="e">
        <f>VLOOKUP(B765,'Packaged Beer &amp; Cider'!$A$4:$A$28,1,FALSE)</f>
        <v>#N/A</v>
      </c>
    </row>
    <row r="766" spans="1:21" x14ac:dyDescent="0.25">
      <c r="A766">
        <v>126</v>
      </c>
      <c r="B766" t="s">
        <v>603</v>
      </c>
      <c r="C766">
        <v>742</v>
      </c>
      <c r="D766" t="s">
        <v>604</v>
      </c>
      <c r="E766">
        <v>40</v>
      </c>
      <c r="F766" t="s">
        <v>173</v>
      </c>
      <c r="G766">
        <v>1.5</v>
      </c>
      <c r="I766">
        <v>39.36</v>
      </c>
      <c r="J766" t="s">
        <v>174</v>
      </c>
      <c r="K766">
        <v>32.43</v>
      </c>
      <c r="O766">
        <v>33.15</v>
      </c>
      <c r="P766">
        <f>IFERROR(IF(VLOOKUP(B766,'Packaged Beer &amp; Cider'!A:A,1,0)=B766,1,0),0)</f>
        <v>0</v>
      </c>
      <c r="Q766">
        <f>IFERROR(IF(VLOOKUP($B766,Wines!$A:$A,1,0)=$B766,1,0),0)</f>
        <v>0</v>
      </c>
      <c r="R766">
        <f>IFERROR(IF(VLOOKUP($B766,Spirits!$A:$A,1,0)=$B766,1,0),0)</f>
        <v>0</v>
      </c>
      <c r="S766" s="7">
        <f t="shared" si="12"/>
        <v>0</v>
      </c>
      <c r="U766" t="e">
        <f>VLOOKUP(B766,'Packaged Beer &amp; Cider'!$A$4:$A$28,1,FALSE)</f>
        <v>#N/A</v>
      </c>
    </row>
    <row r="767" spans="1:21" x14ac:dyDescent="0.25">
      <c r="A767">
        <v>887</v>
      </c>
      <c r="B767" t="s">
        <v>358</v>
      </c>
      <c r="C767">
        <v>743</v>
      </c>
      <c r="D767" t="s">
        <v>359</v>
      </c>
      <c r="E767">
        <v>40</v>
      </c>
      <c r="F767" t="s">
        <v>173</v>
      </c>
      <c r="G767">
        <v>0.7</v>
      </c>
      <c r="I767">
        <v>18.739999999999998</v>
      </c>
      <c r="J767" t="s">
        <v>174</v>
      </c>
      <c r="K767">
        <v>15.52</v>
      </c>
      <c r="O767">
        <v>15.856</v>
      </c>
      <c r="P767">
        <f>IFERROR(IF(VLOOKUP(B767,'Packaged Beer &amp; Cider'!A:A,1,0)=B767,1,0),0)</f>
        <v>0</v>
      </c>
      <c r="Q767">
        <f>IFERROR(IF(VLOOKUP($B767,Wines!$A:$A,1,0)=$B767,1,0),0)</f>
        <v>0</v>
      </c>
      <c r="R767">
        <f>IFERROR(IF(VLOOKUP($B767,Spirits!$A:$A,1,0)=$B767,1,0),0)</f>
        <v>0</v>
      </c>
      <c r="S767" s="7">
        <f t="shared" si="12"/>
        <v>0</v>
      </c>
      <c r="U767" t="e">
        <f>VLOOKUP(B767,'Packaged Beer &amp; Cider'!$A$4:$A$28,1,FALSE)</f>
        <v>#N/A</v>
      </c>
    </row>
    <row r="768" spans="1:21" x14ac:dyDescent="0.25">
      <c r="A768">
        <v>11228</v>
      </c>
      <c r="B768" t="s">
        <v>228</v>
      </c>
      <c r="C768">
        <v>62291</v>
      </c>
      <c r="D768" t="s">
        <v>229</v>
      </c>
      <c r="E768">
        <v>43</v>
      </c>
      <c r="F768" t="s">
        <v>210</v>
      </c>
      <c r="G768">
        <v>0.7</v>
      </c>
      <c r="I768">
        <v>19.670000000000002</v>
      </c>
      <c r="J768" t="s">
        <v>174</v>
      </c>
      <c r="K768">
        <v>14.85</v>
      </c>
      <c r="O768">
        <v>15.186</v>
      </c>
      <c r="P768">
        <f>IFERROR(IF(VLOOKUP(B768,'Packaged Beer &amp; Cider'!A:A,1,0)=B768,1,0),0)</f>
        <v>0</v>
      </c>
      <c r="Q768">
        <f>IFERROR(IF(VLOOKUP($B768,Wines!$A:$A,1,0)=$B768,1,0),0)</f>
        <v>0</v>
      </c>
      <c r="R768">
        <f>IFERROR(IF(VLOOKUP($B768,Spirits!$A:$A,1,0)=$B768,1,0),0)</f>
        <v>0</v>
      </c>
      <c r="S768" s="7">
        <f t="shared" si="12"/>
        <v>0</v>
      </c>
      <c r="U768" t="e">
        <f>VLOOKUP(B768,'Packaged Beer &amp; Cider'!$A$4:$A$28,1,FALSE)</f>
        <v>#N/A</v>
      </c>
    </row>
    <row r="769" spans="1:21" x14ac:dyDescent="0.25">
      <c r="A769">
        <v>8280</v>
      </c>
      <c r="B769" t="s">
        <v>339</v>
      </c>
      <c r="C769">
        <v>36589</v>
      </c>
      <c r="D769" t="s">
        <v>340</v>
      </c>
      <c r="E769">
        <v>40</v>
      </c>
      <c r="F769" t="s">
        <v>184</v>
      </c>
      <c r="G769">
        <v>0.7</v>
      </c>
      <c r="I769">
        <v>19.72</v>
      </c>
      <c r="J769" t="s">
        <v>174</v>
      </c>
      <c r="K769">
        <v>14.02</v>
      </c>
      <c r="O769">
        <v>14.356</v>
      </c>
      <c r="P769">
        <f>IFERROR(IF(VLOOKUP(B769,'Packaged Beer &amp; Cider'!A:A,1,0)=B769,1,0),0)</f>
        <v>0</v>
      </c>
      <c r="Q769">
        <f>IFERROR(IF(VLOOKUP($B769,Wines!$A:$A,1,0)=$B769,1,0),0)</f>
        <v>0</v>
      </c>
      <c r="R769">
        <f>IFERROR(IF(VLOOKUP($B769,Spirits!$A:$A,1,0)=$B769,1,0),0)</f>
        <v>0</v>
      </c>
      <c r="S769" s="7">
        <f t="shared" si="12"/>
        <v>0</v>
      </c>
      <c r="U769" t="e">
        <f>VLOOKUP(B769,'Packaged Beer &amp; Cider'!$A$4:$A$28,1,FALSE)</f>
        <v>#N/A</v>
      </c>
    </row>
    <row r="770" spans="1:21" x14ac:dyDescent="0.25">
      <c r="A770">
        <v>11318</v>
      </c>
      <c r="B770" t="s">
        <v>605</v>
      </c>
      <c r="C770">
        <v>77845</v>
      </c>
      <c r="D770" t="s">
        <v>606</v>
      </c>
      <c r="E770">
        <v>46</v>
      </c>
      <c r="F770" t="s">
        <v>607</v>
      </c>
      <c r="G770">
        <v>0.7</v>
      </c>
      <c r="I770">
        <v>35.9</v>
      </c>
      <c r="J770" t="s">
        <v>174</v>
      </c>
      <c r="K770">
        <v>24.06</v>
      </c>
      <c r="O770">
        <v>24.395999999999997</v>
      </c>
      <c r="P770">
        <f>IFERROR(IF(VLOOKUP(B770,'Packaged Beer &amp; Cider'!A:A,1,0)=B770,1,0),0)</f>
        <v>0</v>
      </c>
      <c r="Q770">
        <f>IFERROR(IF(VLOOKUP($B770,Wines!$A:$A,1,0)=$B770,1,0),0)</f>
        <v>0</v>
      </c>
      <c r="R770">
        <f>IFERROR(IF(VLOOKUP($B770,Spirits!$A:$A,1,0)=$B770,1,0),0)</f>
        <v>0</v>
      </c>
      <c r="S770" s="7">
        <f t="shared" si="12"/>
        <v>0</v>
      </c>
      <c r="U770" t="e">
        <f>VLOOKUP(B770,'Packaged Beer &amp; Cider'!$A$4:$A$28,1,FALSE)</f>
        <v>#N/A</v>
      </c>
    </row>
    <row r="771" spans="1:21" x14ac:dyDescent="0.25">
      <c r="A771">
        <v>4685</v>
      </c>
      <c r="B771" t="s">
        <v>313</v>
      </c>
      <c r="C771">
        <v>45295</v>
      </c>
      <c r="D771" t="s">
        <v>314</v>
      </c>
      <c r="E771">
        <v>40</v>
      </c>
      <c r="F771" t="s">
        <v>184</v>
      </c>
      <c r="G771">
        <v>0.7</v>
      </c>
      <c r="I771">
        <v>32.24</v>
      </c>
      <c r="J771" t="s">
        <v>174</v>
      </c>
      <c r="K771">
        <v>29.67</v>
      </c>
      <c r="O771">
        <v>30.006</v>
      </c>
      <c r="P771">
        <f>IFERROR(IF(VLOOKUP(B771,'Packaged Beer &amp; Cider'!A:A,1,0)=B771,1,0),0)</f>
        <v>0</v>
      </c>
      <c r="Q771">
        <f>IFERROR(IF(VLOOKUP($B771,Wines!$A:$A,1,0)=$B771,1,0),0)</f>
        <v>0</v>
      </c>
      <c r="R771">
        <f>IFERROR(IF(VLOOKUP($B771,Spirits!$A:$A,1,0)=$B771,1,0),0)</f>
        <v>0</v>
      </c>
      <c r="S771" s="7">
        <f t="shared" si="12"/>
        <v>0</v>
      </c>
      <c r="U771" t="e">
        <f>VLOOKUP(B771,'Packaged Beer &amp; Cider'!$A$4:$A$28,1,FALSE)</f>
        <v>#N/A</v>
      </c>
    </row>
    <row r="772" spans="1:21" x14ac:dyDescent="0.25">
      <c r="A772">
        <v>14</v>
      </c>
      <c r="B772" t="s">
        <v>238</v>
      </c>
      <c r="C772">
        <v>655</v>
      </c>
      <c r="D772" t="s">
        <v>239</v>
      </c>
      <c r="E772">
        <v>40</v>
      </c>
      <c r="F772" t="s">
        <v>107</v>
      </c>
      <c r="G772">
        <v>0.7</v>
      </c>
      <c r="I772">
        <v>17.03</v>
      </c>
      <c r="J772" t="s">
        <v>174</v>
      </c>
      <c r="K772">
        <v>11.61</v>
      </c>
      <c r="O772">
        <v>11.946</v>
      </c>
      <c r="P772">
        <f>IFERROR(IF(VLOOKUP(B772,'Packaged Beer &amp; Cider'!A:A,1,0)=B772,1,0),0)</f>
        <v>0</v>
      </c>
      <c r="Q772">
        <f>IFERROR(IF(VLOOKUP($B772,Wines!$A:$A,1,0)=$B772,1,0),0)</f>
        <v>0</v>
      </c>
      <c r="R772">
        <f>IFERROR(IF(VLOOKUP($B772,Spirits!$A:$A,1,0)=$B772,1,0),0)</f>
        <v>0</v>
      </c>
      <c r="S772" s="7">
        <f t="shared" si="12"/>
        <v>0</v>
      </c>
      <c r="U772" t="e">
        <f>VLOOKUP(B772,'Packaged Beer &amp; Cider'!$A$4:$A$28,1,FALSE)</f>
        <v>#N/A</v>
      </c>
    </row>
    <row r="773" spans="1:21" x14ac:dyDescent="0.25">
      <c r="A773">
        <v>17</v>
      </c>
      <c r="B773" t="s">
        <v>608</v>
      </c>
      <c r="C773">
        <v>654</v>
      </c>
      <c r="D773" t="s">
        <v>609</v>
      </c>
      <c r="E773">
        <v>40</v>
      </c>
      <c r="F773" t="s">
        <v>107</v>
      </c>
      <c r="G773">
        <v>1.5</v>
      </c>
      <c r="I773">
        <v>33.68</v>
      </c>
      <c r="J773" t="s">
        <v>174</v>
      </c>
      <c r="K773">
        <v>24.51</v>
      </c>
      <c r="O773">
        <v>25.23</v>
      </c>
      <c r="P773">
        <f>IFERROR(IF(VLOOKUP(B773,'Packaged Beer &amp; Cider'!A:A,1,0)=B773,1,0),0)</f>
        <v>0</v>
      </c>
      <c r="Q773">
        <f>IFERROR(IF(VLOOKUP($B773,Wines!$A:$A,1,0)=$B773,1,0),0)</f>
        <v>0</v>
      </c>
      <c r="R773">
        <f>IFERROR(IF(VLOOKUP($B773,Spirits!$A:$A,1,0)=$B773,1,0),0)</f>
        <v>0</v>
      </c>
      <c r="S773" s="7">
        <f t="shared" si="12"/>
        <v>0</v>
      </c>
      <c r="U773" t="e">
        <f>VLOOKUP(B773,'Packaged Beer &amp; Cider'!$A$4:$A$28,1,FALSE)</f>
        <v>#N/A</v>
      </c>
    </row>
    <row r="774" spans="1:21" x14ac:dyDescent="0.25">
      <c r="A774">
        <v>87</v>
      </c>
      <c r="B774" t="s">
        <v>356</v>
      </c>
      <c r="C774">
        <v>47635</v>
      </c>
      <c r="D774" t="s">
        <v>357</v>
      </c>
      <c r="E774">
        <v>46.3</v>
      </c>
      <c r="F774" t="s">
        <v>2062</v>
      </c>
      <c r="G774">
        <v>0.7</v>
      </c>
      <c r="I774">
        <v>35.44</v>
      </c>
      <c r="J774" t="s">
        <v>174</v>
      </c>
      <c r="K774">
        <v>26.98</v>
      </c>
      <c r="O774">
        <v>27.315999999999999</v>
      </c>
      <c r="P774">
        <f>IFERROR(IF(VLOOKUP(B774,'Packaged Beer &amp; Cider'!A:A,1,0)=B774,1,0),0)</f>
        <v>0</v>
      </c>
      <c r="Q774">
        <f>IFERROR(IF(VLOOKUP($B774,Wines!$A:$A,1,0)=$B774,1,0),0)</f>
        <v>0</v>
      </c>
      <c r="R774">
        <f>IFERROR(IF(VLOOKUP($B774,Spirits!$A:$A,1,0)=$B774,1,0),0)</f>
        <v>0</v>
      </c>
      <c r="S774" s="7">
        <f t="shared" si="12"/>
        <v>0</v>
      </c>
      <c r="U774" t="e">
        <f>VLOOKUP(B774,'Packaged Beer &amp; Cider'!$A$4:$A$28,1,FALSE)</f>
        <v>#N/A</v>
      </c>
    </row>
    <row r="775" spans="1:21" x14ac:dyDescent="0.25">
      <c r="A775">
        <v>8589</v>
      </c>
      <c r="B775" t="s">
        <v>354</v>
      </c>
      <c r="C775">
        <v>662</v>
      </c>
      <c r="D775" t="s">
        <v>355</v>
      </c>
      <c r="E775">
        <v>40</v>
      </c>
      <c r="F775" t="s">
        <v>173</v>
      </c>
      <c r="G775">
        <v>0.7</v>
      </c>
      <c r="I775">
        <v>26.85</v>
      </c>
      <c r="J775" t="s">
        <v>174</v>
      </c>
      <c r="K775">
        <v>22.17</v>
      </c>
      <c r="O775">
        <v>22.506</v>
      </c>
      <c r="P775">
        <f>IFERROR(IF(VLOOKUP(B775,'Packaged Beer &amp; Cider'!A:A,1,0)=B775,1,0),0)</f>
        <v>0</v>
      </c>
      <c r="Q775">
        <f>IFERROR(IF(VLOOKUP($B775,Wines!$A:$A,1,0)=$B775,1,0),0)</f>
        <v>0</v>
      </c>
      <c r="R775">
        <f>IFERROR(IF(VLOOKUP($B775,Spirits!$A:$A,1,0)=$B775,1,0),0)</f>
        <v>0</v>
      </c>
      <c r="S775" s="7">
        <f t="shared" si="12"/>
        <v>0</v>
      </c>
      <c r="U775" t="e">
        <f>VLOOKUP(B775,'Packaged Beer &amp; Cider'!$A$4:$A$28,1,FALSE)</f>
        <v>#N/A</v>
      </c>
    </row>
    <row r="776" spans="1:21" x14ac:dyDescent="0.25">
      <c r="A776">
        <v>40</v>
      </c>
      <c r="B776" t="s">
        <v>307</v>
      </c>
      <c r="C776">
        <v>47714</v>
      </c>
      <c r="D776" t="s">
        <v>308</v>
      </c>
      <c r="E776">
        <v>43</v>
      </c>
      <c r="F776" t="s">
        <v>107</v>
      </c>
      <c r="G776">
        <v>0.7</v>
      </c>
      <c r="I776">
        <v>33.96</v>
      </c>
      <c r="J776" t="s">
        <v>174</v>
      </c>
      <c r="K776">
        <v>27.83</v>
      </c>
      <c r="O776">
        <v>28.165999999999997</v>
      </c>
      <c r="P776">
        <f>IFERROR(IF(VLOOKUP(B776,'Packaged Beer &amp; Cider'!A:A,1,0)=B776,1,0),0)</f>
        <v>0</v>
      </c>
      <c r="Q776">
        <f>IFERROR(IF(VLOOKUP($B776,Wines!$A:$A,1,0)=$B776,1,0),0)</f>
        <v>0</v>
      </c>
      <c r="R776">
        <f>IFERROR(IF(VLOOKUP($B776,Spirits!$A:$A,1,0)=$B776,1,0),0)</f>
        <v>0</v>
      </c>
      <c r="S776" s="7">
        <f t="shared" si="12"/>
        <v>0</v>
      </c>
      <c r="U776" t="e">
        <f>VLOOKUP(B776,'Packaged Beer &amp; Cider'!$A$4:$A$28,1,FALSE)</f>
        <v>#N/A</v>
      </c>
    </row>
    <row r="777" spans="1:21" x14ac:dyDescent="0.25">
      <c r="A777">
        <v>189</v>
      </c>
      <c r="B777" t="s">
        <v>259</v>
      </c>
      <c r="C777">
        <v>673</v>
      </c>
      <c r="D777" t="s">
        <v>260</v>
      </c>
      <c r="E777">
        <v>40</v>
      </c>
      <c r="F777" t="s">
        <v>184</v>
      </c>
      <c r="G777">
        <v>0.7</v>
      </c>
      <c r="I777">
        <v>30.57</v>
      </c>
      <c r="J777" t="s">
        <v>174</v>
      </c>
      <c r="K777">
        <v>21.82</v>
      </c>
      <c r="O777">
        <v>22.155999999999999</v>
      </c>
      <c r="P777">
        <f>IFERROR(IF(VLOOKUP(B777,'Packaged Beer &amp; Cider'!A:A,1,0)=B777,1,0),0)</f>
        <v>0</v>
      </c>
      <c r="Q777">
        <f>IFERROR(IF(VLOOKUP($B777,Wines!$A:$A,1,0)=$B777,1,0),0)</f>
        <v>0</v>
      </c>
      <c r="R777">
        <f>IFERROR(IF(VLOOKUP($B777,Spirits!$A:$A,1,0)=$B777,1,0),0)</f>
        <v>0</v>
      </c>
      <c r="S777" s="7">
        <f t="shared" si="12"/>
        <v>0</v>
      </c>
      <c r="U777" t="e">
        <f>VLOOKUP(B777,'Packaged Beer &amp; Cider'!$A$4:$A$28,1,FALSE)</f>
        <v>#N/A</v>
      </c>
    </row>
    <row r="778" spans="1:21" x14ac:dyDescent="0.25">
      <c r="A778">
        <v>152</v>
      </c>
      <c r="B778" t="s">
        <v>242</v>
      </c>
      <c r="C778">
        <v>675</v>
      </c>
      <c r="D778" t="s">
        <v>243</v>
      </c>
      <c r="E778">
        <v>40</v>
      </c>
      <c r="F778" t="s">
        <v>173</v>
      </c>
      <c r="G778">
        <v>0.7</v>
      </c>
      <c r="I778">
        <v>28.99</v>
      </c>
      <c r="J778" t="s">
        <v>174</v>
      </c>
      <c r="K778">
        <v>23.58</v>
      </c>
      <c r="O778">
        <v>23.915999999999997</v>
      </c>
      <c r="P778">
        <f>IFERROR(IF(VLOOKUP(B778,'Packaged Beer &amp; Cider'!A:A,1,0)=B778,1,0),0)</f>
        <v>0</v>
      </c>
      <c r="Q778">
        <f>IFERROR(IF(VLOOKUP($B778,Wines!$A:$A,1,0)=$B778,1,0),0)</f>
        <v>0</v>
      </c>
      <c r="R778">
        <f>IFERROR(IF(VLOOKUP($B778,Spirits!$A:$A,1,0)=$B778,1,0),0)</f>
        <v>0</v>
      </c>
      <c r="S778" s="7">
        <f t="shared" si="12"/>
        <v>0</v>
      </c>
      <c r="U778" t="e">
        <f>VLOOKUP(B778,'Packaged Beer &amp; Cider'!$A$4:$A$28,1,FALSE)</f>
        <v>#N/A</v>
      </c>
    </row>
    <row r="779" spans="1:21" x14ac:dyDescent="0.25">
      <c r="A779">
        <v>183</v>
      </c>
      <c r="B779" t="s">
        <v>252</v>
      </c>
      <c r="C779">
        <v>47868</v>
      </c>
      <c r="D779" t="s">
        <v>253</v>
      </c>
      <c r="E779">
        <v>40</v>
      </c>
      <c r="F779" t="s">
        <v>254</v>
      </c>
      <c r="G779">
        <v>0.7</v>
      </c>
      <c r="I779">
        <v>32.96</v>
      </c>
      <c r="J779" t="s">
        <v>174</v>
      </c>
      <c r="K779">
        <v>21.98</v>
      </c>
      <c r="O779">
        <v>22.315999999999999</v>
      </c>
      <c r="P779">
        <f>IFERROR(IF(VLOOKUP(B779,'Packaged Beer &amp; Cider'!A:A,1,0)=B779,1,0),0)</f>
        <v>0</v>
      </c>
      <c r="Q779">
        <f>IFERROR(IF(VLOOKUP($B779,Wines!$A:$A,1,0)=$B779,1,0),0)</f>
        <v>0</v>
      </c>
      <c r="R779">
        <f>IFERROR(IF(VLOOKUP($B779,Spirits!$A:$A,1,0)=$B779,1,0),0)</f>
        <v>0</v>
      </c>
      <c r="S779" s="7">
        <f t="shared" si="12"/>
        <v>0</v>
      </c>
      <c r="U779" t="e">
        <f>VLOOKUP(B779,'Packaged Beer &amp; Cider'!$A$4:$A$28,1,FALSE)</f>
        <v>#N/A</v>
      </c>
    </row>
    <row r="780" spans="1:21" x14ac:dyDescent="0.25">
      <c r="A780">
        <v>23</v>
      </c>
      <c r="B780" t="s">
        <v>263</v>
      </c>
      <c r="C780">
        <v>669</v>
      </c>
      <c r="D780" t="s">
        <v>264</v>
      </c>
      <c r="E780">
        <v>40</v>
      </c>
      <c r="F780" t="s">
        <v>2005</v>
      </c>
      <c r="G780">
        <v>0.7</v>
      </c>
      <c r="I780">
        <v>17.41</v>
      </c>
      <c r="J780" t="s">
        <v>174</v>
      </c>
      <c r="K780">
        <v>12.46</v>
      </c>
      <c r="O780">
        <v>12.796000000000001</v>
      </c>
      <c r="P780">
        <f>IFERROR(IF(VLOOKUP(B780,'Packaged Beer &amp; Cider'!A:A,1,0)=B780,1,0),0)</f>
        <v>0</v>
      </c>
      <c r="Q780">
        <f>IFERROR(IF(VLOOKUP($B780,Wines!$A:$A,1,0)=$B780,1,0),0)</f>
        <v>0</v>
      </c>
      <c r="R780">
        <f>IFERROR(IF(VLOOKUP($B780,Spirits!$A:$A,1,0)=$B780,1,0),0)</f>
        <v>0</v>
      </c>
      <c r="S780" s="7">
        <f t="shared" si="12"/>
        <v>0</v>
      </c>
      <c r="U780" t="e">
        <f>VLOOKUP(B780,'Packaged Beer &amp; Cider'!$A$4:$A$28,1,FALSE)</f>
        <v>#N/A</v>
      </c>
    </row>
    <row r="781" spans="1:21" x14ac:dyDescent="0.25">
      <c r="A781">
        <v>28</v>
      </c>
      <c r="B781" t="s">
        <v>610</v>
      </c>
      <c r="C781">
        <v>668</v>
      </c>
      <c r="D781" t="s">
        <v>611</v>
      </c>
      <c r="E781">
        <v>40</v>
      </c>
      <c r="F781" t="s">
        <v>2005</v>
      </c>
      <c r="G781">
        <v>1.5</v>
      </c>
      <c r="I781">
        <v>36.090000000000003</v>
      </c>
      <c r="J781" t="s">
        <v>174</v>
      </c>
      <c r="K781">
        <v>25.77</v>
      </c>
      <c r="O781">
        <v>26.49</v>
      </c>
      <c r="P781">
        <f>IFERROR(IF(VLOOKUP(B781,'Packaged Beer &amp; Cider'!A:A,1,0)=B781,1,0),0)</f>
        <v>0</v>
      </c>
      <c r="Q781">
        <f>IFERROR(IF(VLOOKUP($B781,Wines!$A:$A,1,0)=$B781,1,0),0)</f>
        <v>0</v>
      </c>
      <c r="R781">
        <f>IFERROR(IF(VLOOKUP($B781,Spirits!$A:$A,1,0)=$B781,1,0),0)</f>
        <v>0</v>
      </c>
      <c r="S781" s="7">
        <f t="shared" si="12"/>
        <v>0</v>
      </c>
      <c r="U781" t="e">
        <f>VLOOKUP(B781,'Packaged Beer &amp; Cider'!$A$4:$A$28,1,FALSE)</f>
        <v>#N/A</v>
      </c>
    </row>
    <row r="782" spans="1:21" x14ac:dyDescent="0.25">
      <c r="A782">
        <v>11474</v>
      </c>
      <c r="B782" t="s">
        <v>612</v>
      </c>
      <c r="C782">
        <v>62307</v>
      </c>
      <c r="D782" t="s">
        <v>613</v>
      </c>
      <c r="E782">
        <v>40</v>
      </c>
      <c r="F782" t="s">
        <v>107</v>
      </c>
      <c r="G782">
        <v>0.7</v>
      </c>
      <c r="I782">
        <v>23.1</v>
      </c>
      <c r="J782" t="s">
        <v>174</v>
      </c>
      <c r="K782">
        <v>16.510000000000002</v>
      </c>
      <c r="O782">
        <v>16.846</v>
      </c>
      <c r="P782">
        <f>IFERROR(IF(VLOOKUP(B782,'Packaged Beer &amp; Cider'!A:A,1,0)=B782,1,0),0)</f>
        <v>0</v>
      </c>
      <c r="Q782">
        <f>IFERROR(IF(VLOOKUP($B782,Wines!$A:$A,1,0)=$B782,1,0),0)</f>
        <v>0</v>
      </c>
      <c r="R782">
        <f>IFERROR(IF(VLOOKUP($B782,Spirits!$A:$A,1,0)=$B782,1,0),0)</f>
        <v>0</v>
      </c>
      <c r="S782" s="7">
        <f t="shared" si="12"/>
        <v>0</v>
      </c>
      <c r="U782" t="e">
        <f>VLOOKUP(B782,'Packaged Beer &amp; Cider'!$A$4:$A$28,1,FALSE)</f>
        <v>#N/A</v>
      </c>
    </row>
    <row r="783" spans="1:21" x14ac:dyDescent="0.25">
      <c r="A783">
        <v>6828</v>
      </c>
      <c r="B783" t="s">
        <v>614</v>
      </c>
      <c r="C783">
        <v>47887</v>
      </c>
      <c r="D783" t="s">
        <v>615</v>
      </c>
      <c r="E783">
        <v>40</v>
      </c>
      <c r="F783" t="s">
        <v>483</v>
      </c>
      <c r="G783">
        <v>1.5</v>
      </c>
      <c r="I783">
        <v>29.66</v>
      </c>
      <c r="J783" t="s">
        <v>174</v>
      </c>
      <c r="K783">
        <v>21.12</v>
      </c>
      <c r="O783">
        <v>21.84</v>
      </c>
      <c r="P783">
        <f>IFERROR(IF(VLOOKUP(B783,'Packaged Beer &amp; Cider'!A:A,1,0)=B783,1,0),0)</f>
        <v>0</v>
      </c>
      <c r="Q783">
        <f>IFERROR(IF(VLOOKUP($B783,Wines!$A:$A,1,0)=$B783,1,0),0)</f>
        <v>0</v>
      </c>
      <c r="R783">
        <f>IFERROR(IF(VLOOKUP($B783,Spirits!$A:$A,1,0)=$B783,1,0),0)</f>
        <v>0</v>
      </c>
      <c r="S783" s="7">
        <f t="shared" si="12"/>
        <v>0</v>
      </c>
      <c r="U783" t="e">
        <f>VLOOKUP(B783,'Packaged Beer &amp; Cider'!$A$4:$A$28,1,FALSE)</f>
        <v>#N/A</v>
      </c>
    </row>
    <row r="784" spans="1:21" x14ac:dyDescent="0.25">
      <c r="A784">
        <v>153</v>
      </c>
      <c r="B784" t="s">
        <v>244</v>
      </c>
      <c r="C784">
        <v>45273</v>
      </c>
      <c r="D784" t="s">
        <v>245</v>
      </c>
      <c r="E784">
        <v>40</v>
      </c>
      <c r="F784" t="s">
        <v>2005</v>
      </c>
      <c r="G784">
        <v>0.7</v>
      </c>
      <c r="I784">
        <v>30.5</v>
      </c>
      <c r="J784" t="s">
        <v>174</v>
      </c>
      <c r="K784">
        <v>22.13</v>
      </c>
      <c r="O784">
        <v>22.465999999999998</v>
      </c>
      <c r="P784">
        <f>IFERROR(IF(VLOOKUP(B784,'Packaged Beer &amp; Cider'!A:A,1,0)=B784,1,0),0)</f>
        <v>0</v>
      </c>
      <c r="Q784">
        <f>IFERROR(IF(VLOOKUP($B784,Wines!$A:$A,1,0)=$B784,1,0),0)</f>
        <v>0</v>
      </c>
      <c r="R784">
        <f>IFERROR(IF(VLOOKUP($B784,Spirits!$A:$A,1,0)=$B784,1,0),0)</f>
        <v>0</v>
      </c>
      <c r="S784" s="7">
        <f t="shared" si="12"/>
        <v>0</v>
      </c>
      <c r="U784" t="e">
        <f>VLOOKUP(B784,'Packaged Beer &amp; Cider'!$A$4:$A$28,1,FALSE)</f>
        <v>#N/A</v>
      </c>
    </row>
    <row r="785" spans="1:21" x14ac:dyDescent="0.25">
      <c r="A785">
        <v>740</v>
      </c>
      <c r="B785" t="s">
        <v>335</v>
      </c>
      <c r="C785">
        <v>647</v>
      </c>
      <c r="D785" t="s">
        <v>336</v>
      </c>
      <c r="E785">
        <v>40</v>
      </c>
      <c r="F785" t="s">
        <v>2005</v>
      </c>
      <c r="G785">
        <v>0.7</v>
      </c>
      <c r="I785">
        <v>18.84</v>
      </c>
      <c r="J785" t="s">
        <v>174</v>
      </c>
      <c r="K785">
        <v>12.71</v>
      </c>
      <c r="O785">
        <v>13.046000000000001</v>
      </c>
      <c r="P785">
        <f>IFERROR(IF(VLOOKUP(B785,'Packaged Beer &amp; Cider'!A:A,1,0)=B785,1,0),0)</f>
        <v>0</v>
      </c>
      <c r="Q785">
        <f>IFERROR(IF(VLOOKUP($B785,Wines!$A:$A,1,0)=$B785,1,0),0)</f>
        <v>0</v>
      </c>
      <c r="R785">
        <f>IFERROR(IF(VLOOKUP($B785,Spirits!$A:$A,1,0)=$B785,1,0),0)</f>
        <v>0</v>
      </c>
      <c r="S785" s="7">
        <f t="shared" si="12"/>
        <v>0</v>
      </c>
      <c r="U785" t="e">
        <f>VLOOKUP(B785,'Packaged Beer &amp; Cider'!$A$4:$A$28,1,FALSE)</f>
        <v>#N/A</v>
      </c>
    </row>
    <row r="786" spans="1:21" x14ac:dyDescent="0.25">
      <c r="A786">
        <v>515</v>
      </c>
      <c r="B786" t="s">
        <v>317</v>
      </c>
      <c r="C786">
        <v>726</v>
      </c>
      <c r="D786" t="s">
        <v>318</v>
      </c>
      <c r="E786">
        <v>40</v>
      </c>
      <c r="F786" t="s">
        <v>107</v>
      </c>
      <c r="G786">
        <v>0.7</v>
      </c>
      <c r="I786">
        <v>26.67</v>
      </c>
      <c r="J786" t="s">
        <v>174</v>
      </c>
      <c r="K786">
        <v>21.39</v>
      </c>
      <c r="O786">
        <v>21.725999999999999</v>
      </c>
      <c r="P786">
        <f>IFERROR(IF(VLOOKUP(B786,'Packaged Beer &amp; Cider'!A:A,1,0)=B786,1,0),0)</f>
        <v>0</v>
      </c>
      <c r="Q786">
        <f>IFERROR(IF(VLOOKUP($B786,Wines!$A:$A,1,0)=$B786,1,0),0)</f>
        <v>0</v>
      </c>
      <c r="R786">
        <f>IFERROR(IF(VLOOKUP($B786,Spirits!$A:$A,1,0)=$B786,1,0),0)</f>
        <v>0</v>
      </c>
      <c r="S786" s="7">
        <f t="shared" si="12"/>
        <v>0</v>
      </c>
      <c r="U786" t="e">
        <f>VLOOKUP(B786,'Packaged Beer &amp; Cider'!$A$4:$A$28,1,FALSE)</f>
        <v>#N/A</v>
      </c>
    </row>
    <row r="787" spans="1:21" x14ac:dyDescent="0.25">
      <c r="A787">
        <v>2669</v>
      </c>
      <c r="B787" t="s">
        <v>275</v>
      </c>
      <c r="C787">
        <v>15905</v>
      </c>
      <c r="D787" t="s">
        <v>276</v>
      </c>
      <c r="E787">
        <v>40</v>
      </c>
      <c r="F787" t="s">
        <v>277</v>
      </c>
      <c r="G787">
        <v>0.7</v>
      </c>
      <c r="I787">
        <v>25.61</v>
      </c>
      <c r="J787" t="s">
        <v>174</v>
      </c>
      <c r="K787">
        <v>17.39</v>
      </c>
      <c r="O787">
        <v>17.725999999999999</v>
      </c>
      <c r="P787">
        <f>IFERROR(IF(VLOOKUP(B787,'Packaged Beer &amp; Cider'!A:A,1,0)=B787,1,0),0)</f>
        <v>0</v>
      </c>
      <c r="Q787">
        <f>IFERROR(IF(VLOOKUP($B787,Wines!$A:$A,1,0)=$B787,1,0),0)</f>
        <v>0</v>
      </c>
      <c r="R787">
        <f>IFERROR(IF(VLOOKUP($B787,Spirits!$A:$A,1,0)=$B787,1,0),0)</f>
        <v>0</v>
      </c>
      <c r="S787" s="7">
        <f t="shared" si="12"/>
        <v>0</v>
      </c>
      <c r="U787" t="e">
        <f>VLOOKUP(B787,'Packaged Beer &amp; Cider'!$A$4:$A$28,1,FALSE)</f>
        <v>#N/A</v>
      </c>
    </row>
    <row r="788" spans="1:21" x14ac:dyDescent="0.25">
      <c r="A788">
        <v>149</v>
      </c>
      <c r="B788" t="s">
        <v>240</v>
      </c>
      <c r="C788">
        <v>47720</v>
      </c>
      <c r="D788" t="s">
        <v>241</v>
      </c>
      <c r="E788">
        <v>40</v>
      </c>
      <c r="F788" t="s">
        <v>107</v>
      </c>
      <c r="G788">
        <v>0.7</v>
      </c>
      <c r="I788">
        <v>47.43</v>
      </c>
      <c r="J788" t="s">
        <v>174</v>
      </c>
      <c r="K788">
        <v>39.590000000000003</v>
      </c>
      <c r="O788">
        <v>39.926000000000002</v>
      </c>
      <c r="P788">
        <f>IFERROR(IF(VLOOKUP(B788,'Packaged Beer &amp; Cider'!A:A,1,0)=B788,1,0),0)</f>
        <v>0</v>
      </c>
      <c r="Q788">
        <f>IFERROR(IF(VLOOKUP($B788,Wines!$A:$A,1,0)=$B788,1,0),0)</f>
        <v>0</v>
      </c>
      <c r="R788">
        <f>IFERROR(IF(VLOOKUP($B788,Spirits!$A:$A,1,0)=$B788,1,0),0)</f>
        <v>0</v>
      </c>
      <c r="S788" s="7">
        <f t="shared" si="12"/>
        <v>0</v>
      </c>
      <c r="U788" t="e">
        <f>VLOOKUP(B788,'Packaged Beer &amp; Cider'!$A$4:$A$28,1,FALSE)</f>
        <v>#N/A</v>
      </c>
    </row>
    <row r="789" spans="1:21" x14ac:dyDescent="0.25">
      <c r="A789">
        <v>171</v>
      </c>
      <c r="B789" t="s">
        <v>246</v>
      </c>
      <c r="C789">
        <v>45274</v>
      </c>
      <c r="D789" t="s">
        <v>247</v>
      </c>
      <c r="E789">
        <v>40</v>
      </c>
      <c r="F789" t="s">
        <v>2005</v>
      </c>
      <c r="G789">
        <v>0.7</v>
      </c>
      <c r="I789">
        <v>34.07</v>
      </c>
      <c r="J789" t="s">
        <v>174</v>
      </c>
      <c r="K789">
        <v>30.51</v>
      </c>
      <c r="O789">
        <v>30.846</v>
      </c>
      <c r="P789">
        <f>IFERROR(IF(VLOOKUP(B789,'Packaged Beer &amp; Cider'!A:A,1,0)=B789,1,0),0)</f>
        <v>0</v>
      </c>
      <c r="Q789">
        <f>IFERROR(IF(VLOOKUP($B789,Wines!$A:$A,1,0)=$B789,1,0),0)</f>
        <v>0</v>
      </c>
      <c r="R789">
        <f>IFERROR(IF(VLOOKUP($B789,Spirits!$A:$A,1,0)=$B789,1,0),0)</f>
        <v>0</v>
      </c>
      <c r="S789" s="7">
        <f t="shared" si="12"/>
        <v>0</v>
      </c>
      <c r="U789" t="e">
        <f>VLOOKUP(B789,'Packaged Beer &amp; Cider'!$A$4:$A$28,1,FALSE)</f>
        <v>#N/A</v>
      </c>
    </row>
    <row r="790" spans="1:21" x14ac:dyDescent="0.25">
      <c r="A790">
        <v>5503</v>
      </c>
      <c r="B790" t="s">
        <v>319</v>
      </c>
      <c r="C790">
        <v>22343</v>
      </c>
      <c r="D790" t="s">
        <v>320</v>
      </c>
      <c r="E790">
        <v>40</v>
      </c>
      <c r="F790" t="s">
        <v>184</v>
      </c>
      <c r="G790">
        <v>0.7</v>
      </c>
      <c r="I790">
        <v>23.93</v>
      </c>
      <c r="J790" t="s">
        <v>174</v>
      </c>
      <c r="K790">
        <v>17.47</v>
      </c>
      <c r="O790">
        <v>17.805999999999997</v>
      </c>
      <c r="P790">
        <f>IFERROR(IF(VLOOKUP(B790,'Packaged Beer &amp; Cider'!A:A,1,0)=B790,1,0),0)</f>
        <v>0</v>
      </c>
      <c r="Q790">
        <f>IFERROR(IF(VLOOKUP($B790,Wines!$A:$A,1,0)=$B790,1,0),0)</f>
        <v>0</v>
      </c>
      <c r="R790">
        <f>IFERROR(IF(VLOOKUP($B790,Spirits!$A:$A,1,0)=$B790,1,0),0)</f>
        <v>0</v>
      </c>
      <c r="S790" s="7">
        <f t="shared" si="12"/>
        <v>0</v>
      </c>
      <c r="U790" t="e">
        <f>VLOOKUP(B790,'Packaged Beer &amp; Cider'!$A$4:$A$28,1,FALSE)</f>
        <v>#N/A</v>
      </c>
    </row>
    <row r="791" spans="1:21" x14ac:dyDescent="0.25">
      <c r="A791">
        <v>195</v>
      </c>
      <c r="B791" t="s">
        <v>616</v>
      </c>
      <c r="C791">
        <v>47634</v>
      </c>
      <c r="D791" t="s">
        <v>617</v>
      </c>
      <c r="E791">
        <v>40</v>
      </c>
      <c r="F791" t="s">
        <v>2062</v>
      </c>
      <c r="G791">
        <v>1.5</v>
      </c>
      <c r="I791">
        <v>30.74</v>
      </c>
      <c r="J791" t="s">
        <v>174</v>
      </c>
      <c r="K791">
        <v>21.92</v>
      </c>
      <c r="O791">
        <v>22.64</v>
      </c>
      <c r="P791">
        <f>IFERROR(IF(VLOOKUP(B791,'Packaged Beer &amp; Cider'!A:A,1,0)=B791,1,0),0)</f>
        <v>0</v>
      </c>
      <c r="Q791">
        <f>IFERROR(IF(VLOOKUP($B791,Wines!$A:$A,1,0)=$B791,1,0),0)</f>
        <v>0</v>
      </c>
      <c r="R791">
        <f>IFERROR(IF(VLOOKUP($B791,Spirits!$A:$A,1,0)=$B791,1,0),0)</f>
        <v>0</v>
      </c>
      <c r="S791" s="7">
        <f t="shared" si="12"/>
        <v>0</v>
      </c>
      <c r="U791" t="e">
        <f>VLOOKUP(B791,'Packaged Beer &amp; Cider'!$A$4:$A$28,1,FALSE)</f>
        <v>#N/A</v>
      </c>
    </row>
    <row r="792" spans="1:21" x14ac:dyDescent="0.25">
      <c r="A792">
        <v>173</v>
      </c>
      <c r="B792" t="s">
        <v>250</v>
      </c>
      <c r="C792">
        <v>47738</v>
      </c>
      <c r="D792" t="s">
        <v>251</v>
      </c>
      <c r="E792">
        <v>45.8</v>
      </c>
      <c r="F792" t="s">
        <v>107</v>
      </c>
      <c r="G792">
        <v>0.7</v>
      </c>
      <c r="I792">
        <v>33.1</v>
      </c>
      <c r="J792" t="s">
        <v>174</v>
      </c>
      <c r="K792">
        <v>27.47</v>
      </c>
      <c r="O792">
        <v>27.805999999999997</v>
      </c>
      <c r="P792">
        <f>IFERROR(IF(VLOOKUP(B792,'Packaged Beer &amp; Cider'!A:A,1,0)=B792,1,0),0)</f>
        <v>0</v>
      </c>
      <c r="Q792">
        <f>IFERROR(IF(VLOOKUP($B792,Wines!$A:$A,1,0)=$B792,1,0),0)</f>
        <v>0</v>
      </c>
      <c r="R792">
        <f>IFERROR(IF(VLOOKUP($B792,Spirits!$A:$A,1,0)=$B792,1,0),0)</f>
        <v>0</v>
      </c>
      <c r="S792" s="7">
        <f t="shared" si="12"/>
        <v>0</v>
      </c>
      <c r="U792" t="e">
        <f>VLOOKUP(B792,'Packaged Beer &amp; Cider'!$A$4:$A$28,1,FALSE)</f>
        <v>#N/A</v>
      </c>
    </row>
    <row r="793" spans="1:21" x14ac:dyDescent="0.25">
      <c r="A793">
        <v>10469</v>
      </c>
      <c r="B793" t="s">
        <v>180</v>
      </c>
      <c r="C793">
        <v>21738</v>
      </c>
      <c r="D793" t="s">
        <v>181</v>
      </c>
      <c r="E793">
        <v>43.2</v>
      </c>
      <c r="F793" t="s">
        <v>1303</v>
      </c>
      <c r="G793">
        <v>0.7</v>
      </c>
      <c r="I793">
        <v>27.65</v>
      </c>
      <c r="J793" t="s">
        <v>174</v>
      </c>
      <c r="K793">
        <v>21.27</v>
      </c>
      <c r="O793">
        <v>21.605999999999998</v>
      </c>
      <c r="P793">
        <f>IFERROR(IF(VLOOKUP(B793,'Packaged Beer &amp; Cider'!A:A,1,0)=B793,1,0),0)</f>
        <v>0</v>
      </c>
      <c r="Q793">
        <f>IFERROR(IF(VLOOKUP($B793,Wines!$A:$A,1,0)=$B793,1,0),0)</f>
        <v>0</v>
      </c>
      <c r="R793">
        <f>IFERROR(IF(VLOOKUP($B793,Spirits!$A:$A,1,0)=$B793,1,0),0)</f>
        <v>0</v>
      </c>
      <c r="S793" s="7">
        <f t="shared" si="12"/>
        <v>0</v>
      </c>
      <c r="U793" t="e">
        <f>VLOOKUP(B793,'Packaged Beer &amp; Cider'!$A$4:$A$28,1,FALSE)</f>
        <v>#N/A</v>
      </c>
    </row>
  </sheetData>
  <sortState xmlns:xlrd2="http://schemas.microsoft.com/office/spreadsheetml/2017/richdata2" ref="A2:T512">
    <sortCondition ref="J2:J512"/>
  </sortState>
  <conditionalFormatting sqref="S2:S793">
    <cfRule type="cellIs" dxfId="0"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95966-3DF6-431D-95C7-6AAA8B8C58A0}">
  <dimension ref="A1:A25"/>
  <sheetViews>
    <sheetView workbookViewId="0">
      <selection activeCell="B6" sqref="B6"/>
    </sheetView>
  </sheetViews>
  <sheetFormatPr defaultRowHeight="15" x14ac:dyDescent="0.25"/>
  <cols>
    <col min="1" max="1" width="25.7109375" bestFit="1" customWidth="1"/>
  </cols>
  <sheetData>
    <row r="1" spans="1:1" x14ac:dyDescent="0.25">
      <c r="A1" t="s">
        <v>0</v>
      </c>
    </row>
    <row r="2" spans="1:1" x14ac:dyDescent="0.25">
      <c r="A2" t="s">
        <v>1</v>
      </c>
    </row>
    <row r="3" spans="1:1" x14ac:dyDescent="0.25">
      <c r="A3" t="s">
        <v>2</v>
      </c>
    </row>
    <row r="4" spans="1:1" x14ac:dyDescent="0.25">
      <c r="A4" t="s">
        <v>1260</v>
      </c>
    </row>
    <row r="5" spans="1:1" x14ac:dyDescent="0.25">
      <c r="A5" t="s">
        <v>3</v>
      </c>
    </row>
    <row r="6" spans="1:1" x14ac:dyDescent="0.25">
      <c r="A6" t="s">
        <v>4</v>
      </c>
    </row>
    <row r="7" spans="1:1" x14ac:dyDescent="0.25">
      <c r="A7" t="s">
        <v>5</v>
      </c>
    </row>
    <row r="8" spans="1:1" x14ac:dyDescent="0.25">
      <c r="A8" t="s">
        <v>1262</v>
      </c>
    </row>
    <row r="9" spans="1:1" x14ac:dyDescent="0.25">
      <c r="A9" t="s">
        <v>1263</v>
      </c>
    </row>
    <row r="10" spans="1:1" x14ac:dyDescent="0.25">
      <c r="A10" t="s">
        <v>6</v>
      </c>
    </row>
    <row r="11" spans="1:1" x14ac:dyDescent="0.25">
      <c r="A11" t="s">
        <v>7</v>
      </c>
    </row>
    <row r="12" spans="1:1" x14ac:dyDescent="0.25">
      <c r="A12" t="s">
        <v>8</v>
      </c>
    </row>
    <row r="13" spans="1:1" x14ac:dyDescent="0.25">
      <c r="A13" t="s">
        <v>9</v>
      </c>
    </row>
    <row r="14" spans="1:1" x14ac:dyDescent="0.25">
      <c r="A14" t="s">
        <v>10</v>
      </c>
    </row>
    <row r="15" spans="1:1" x14ac:dyDescent="0.25">
      <c r="A15" t="s">
        <v>11</v>
      </c>
    </row>
    <row r="16" spans="1:1" x14ac:dyDescent="0.25">
      <c r="A16" t="s">
        <v>12</v>
      </c>
    </row>
    <row r="17" spans="1:1" x14ac:dyDescent="0.25">
      <c r="A17" t="s">
        <v>13</v>
      </c>
    </row>
    <row r="18" spans="1:1" x14ac:dyDescent="0.25">
      <c r="A18" t="s">
        <v>14</v>
      </c>
    </row>
    <row r="19" spans="1:1" x14ac:dyDescent="0.25">
      <c r="A19" t="s">
        <v>1261</v>
      </c>
    </row>
    <row r="20" spans="1:1" x14ac:dyDescent="0.25">
      <c r="A20" t="s">
        <v>15</v>
      </c>
    </row>
    <row r="21" spans="1:1" x14ac:dyDescent="0.25">
      <c r="A21" t="s">
        <v>16</v>
      </c>
    </row>
    <row r="22" spans="1:1" x14ac:dyDescent="0.25">
      <c r="A22" t="s">
        <v>1264</v>
      </c>
    </row>
    <row r="23" spans="1:1" x14ac:dyDescent="0.25">
      <c r="A23" t="s">
        <v>17</v>
      </c>
    </row>
    <row r="24" spans="1:1" x14ac:dyDescent="0.25">
      <c r="A24" t="s">
        <v>18</v>
      </c>
    </row>
    <row r="25" spans="1:1" x14ac:dyDescent="0.25">
      <c r="A25"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Order Sheet</vt:lpstr>
      <vt:lpstr>Packaged Beer &amp; Cider</vt:lpstr>
      <vt:lpstr>Wines</vt:lpstr>
      <vt:lpstr>Spirits</vt:lpstr>
      <vt:lpstr>Sheet1</vt:lpstr>
      <vt:lpstr>Portfolio</vt:lpstr>
      <vt:lpstr>Location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Hassall</dc:creator>
  <cp:lastModifiedBy>Carol Manley</cp:lastModifiedBy>
  <dcterms:created xsi:type="dcterms:W3CDTF">2021-04-20T12:55:46Z</dcterms:created>
  <dcterms:modified xsi:type="dcterms:W3CDTF">2021-08-31T15:19:11Z</dcterms:modified>
</cp:coreProperties>
</file>